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780" windowWidth="20730" windowHeight="7770" tabRatio="804" firstSheet="7" activeTab="7"/>
  </bookViews>
  <sheets>
    <sheet name="Street Dance Show" sheetId="16" r:id="rId1"/>
    <sheet name="Jazz" sheetId="13" r:id="rId2"/>
    <sheet name="Modern &amp; Contemp." sheetId="14" r:id="rId3"/>
    <sheet name="ShowDance" sheetId="15" r:id="rId4"/>
    <sheet name="Improvisation" sheetId="17" r:id="rId5"/>
    <sheet name="Freedance" sheetId="19" r:id="rId6"/>
    <sheet name="HH solo ad. male" sheetId="18" r:id="rId7"/>
    <sheet name="HH solo ad. fem" sheetId="1" r:id="rId8"/>
    <sheet name="HH solo jun. fem" sheetId="2" r:id="rId9"/>
    <sheet name="HH solo jun. male" sheetId="3" r:id="rId10"/>
    <sheet name="HH solo ch. fem" sheetId="4" r:id="rId11"/>
    <sheet name="HH solo ch. male" sheetId="5" r:id="rId12"/>
    <sheet name="HH mini kids" sheetId="6" r:id="rId13"/>
    <sheet name="HH duos ADULTS" sheetId="7" r:id="rId14"/>
    <sheet name="HH duos JUNIORS" sheetId="8" r:id="rId15"/>
    <sheet name="HH duos CHILDREN" sheetId="9" r:id="rId16"/>
    <sheet name="HH duos MINI" sheetId="10" r:id="rId17"/>
    <sheet name="HH small gr" sheetId="11" r:id="rId18"/>
    <sheet name="HH formation" sheetId="12" r:id="rId19"/>
  </sheets>
  <definedNames>
    <definedName name="_xlnm._FilterDatabase" localSheetId="10" hidden="1">'HH solo ch. fem'!$A$3:$L$4</definedName>
    <definedName name="_xlnm._FilterDatabase" localSheetId="9" hidden="1">'HH solo jun. male'!$A$4:$K$4</definedName>
    <definedName name="_xlnm._FilterDatabase" localSheetId="4" hidden="1">Improvisation!$D$8:$D$54</definedName>
  </definedNames>
  <calcPr calcId="125725"/>
</workbook>
</file>

<file path=xl/calcChain.xml><?xml version="1.0" encoding="utf-8"?>
<calcChain xmlns="http://schemas.openxmlformats.org/spreadsheetml/2006/main">
  <c r="L4" i="2"/>
  <c r="L3"/>
  <c r="L6"/>
  <c r="L9"/>
  <c r="L12"/>
  <c r="L8"/>
  <c r="L5"/>
  <c r="L11"/>
  <c r="L10"/>
  <c r="L14"/>
  <c r="L15"/>
  <c r="L17"/>
  <c r="L20"/>
  <c r="L21"/>
  <c r="L50"/>
  <c r="L51"/>
  <c r="L19"/>
  <c r="L58" i="4"/>
  <c r="L57"/>
  <c r="L33"/>
  <c r="L31"/>
  <c r="L48"/>
  <c r="L39"/>
  <c r="L47"/>
  <c r="L37"/>
  <c r="L53"/>
  <c r="L59"/>
  <c r="L60"/>
  <c r="L61"/>
  <c r="L62"/>
  <c r="L63"/>
  <c r="L64"/>
  <c r="L65"/>
  <c r="L66"/>
  <c r="L67"/>
  <c r="L68"/>
  <c r="L36"/>
  <c r="L24"/>
  <c r="L29"/>
  <c r="L27"/>
  <c r="L22"/>
  <c r="L20"/>
  <c r="L16"/>
  <c r="L21"/>
  <c r="L14"/>
  <c r="L18"/>
  <c r="L19"/>
  <c r="L15"/>
  <c r="L11"/>
  <c r="L6"/>
  <c r="L17"/>
  <c r="L5"/>
  <c r="L7"/>
  <c r="L9"/>
  <c r="L56" i="2"/>
  <c r="L62"/>
  <c r="L61"/>
  <c r="L59"/>
  <c r="L58"/>
  <c r="L57"/>
  <c r="L11" i="1"/>
  <c r="L7"/>
  <c r="L5"/>
  <c r="L6"/>
  <c r="L3"/>
  <c r="L22"/>
  <c r="L23"/>
  <c r="L24"/>
  <c r="L12"/>
  <c r="L4" i="6"/>
  <c r="L3"/>
  <c r="K4"/>
  <c r="K3"/>
  <c r="K6" i="10"/>
  <c r="K5"/>
  <c r="K4"/>
  <c r="K3"/>
  <c r="L25" i="8"/>
  <c r="L23"/>
  <c r="L24"/>
  <c r="L22"/>
  <c r="L21"/>
  <c r="K22"/>
  <c r="L27"/>
  <c r="K3" i="9"/>
  <c r="K4"/>
  <c r="K5"/>
  <c r="K6"/>
  <c r="K7"/>
  <c r="K8"/>
  <c r="K9"/>
  <c r="K11"/>
  <c r="K17"/>
  <c r="J17"/>
  <c r="K7" i="3"/>
  <c r="K4"/>
  <c r="K12"/>
  <c r="L6" i="5"/>
  <c r="L4"/>
  <c r="L5"/>
  <c r="L3"/>
  <c r="L5" i="8"/>
  <c r="L4"/>
  <c r="L3"/>
  <c r="L17"/>
  <c r="L16"/>
  <c r="L18" i="7"/>
  <c r="L17"/>
  <c r="L5"/>
  <c r="L3"/>
  <c r="K84" i="17"/>
  <c r="K87"/>
  <c r="K94"/>
  <c r="K102"/>
  <c r="K103"/>
  <c r="K104"/>
  <c r="K105"/>
  <c r="K106"/>
  <c r="K82"/>
  <c r="K116"/>
  <c r="K117"/>
  <c r="K118"/>
  <c r="K119"/>
  <c r="K121"/>
  <c r="K122"/>
  <c r="K123"/>
  <c r="K126"/>
  <c r="K127"/>
  <c r="J14" i="11"/>
  <c r="J11"/>
  <c r="J10"/>
  <c r="J9"/>
  <c r="J13"/>
  <c r="J12"/>
  <c r="J16"/>
  <c r="J23"/>
  <c r="J28"/>
  <c r="J9" i="12"/>
  <c r="J8"/>
  <c r="J7"/>
  <c r="J13"/>
  <c r="J14"/>
  <c r="J11"/>
  <c r="L121" i="14"/>
  <c r="L80"/>
  <c r="L51"/>
  <c r="L44"/>
  <c r="L129"/>
  <c r="L130"/>
  <c r="L131"/>
  <c r="L128"/>
  <c r="K36" i="16"/>
  <c r="J25" i="12"/>
  <c r="J27"/>
  <c r="J20"/>
  <c r="J19"/>
  <c r="I18"/>
  <c r="J18" s="1"/>
  <c r="J33"/>
  <c r="J35"/>
  <c r="J37"/>
  <c r="J38"/>
  <c r="J32"/>
  <c r="K26" i="16"/>
  <c r="I24"/>
  <c r="K24" s="1"/>
  <c r="K49"/>
  <c r="K51"/>
  <c r="K53"/>
  <c r="K55"/>
  <c r="K47"/>
  <c r="K73" i="17"/>
  <c r="K93"/>
  <c r="K97"/>
  <c r="K100"/>
  <c r="K89"/>
  <c r="K15"/>
  <c r="K13"/>
  <c r="K12"/>
  <c r="K14"/>
  <c r="K20"/>
  <c r="K16"/>
  <c r="K21"/>
  <c r="K33"/>
  <c r="K34"/>
  <c r="K40"/>
  <c r="K67"/>
  <c r="K68"/>
  <c r="K32"/>
  <c r="J30"/>
  <c r="J66"/>
  <c r="K66" s="1"/>
  <c r="J58"/>
  <c r="K58" s="1"/>
  <c r="J8"/>
  <c r="J24"/>
  <c r="K24" s="1"/>
  <c r="J57"/>
  <c r="K57" s="1"/>
  <c r="J23"/>
  <c r="K23" s="1"/>
  <c r="J56"/>
  <c r="K56" s="1"/>
  <c r="K27"/>
  <c r="K26"/>
  <c r="J11"/>
  <c r="K11" s="1"/>
  <c r="J10"/>
  <c r="K10" s="1"/>
  <c r="J4"/>
  <c r="K4" s="1"/>
  <c r="J62" i="15"/>
  <c r="I62"/>
  <c r="J61"/>
  <c r="J51"/>
  <c r="J52"/>
  <c r="J55"/>
  <c r="J56"/>
  <c r="J50"/>
  <c r="I18"/>
  <c r="J18" s="1"/>
  <c r="J5"/>
  <c r="J4"/>
  <c r="I3" i="19"/>
  <c r="H3"/>
  <c r="I39"/>
  <c r="I38"/>
  <c r="I31"/>
  <c r="I34"/>
  <c r="I29"/>
  <c r="L117" i="14"/>
  <c r="L123"/>
  <c r="L124"/>
  <c r="L115"/>
  <c r="J114"/>
  <c r="L114" s="1"/>
  <c r="L104"/>
  <c r="L106"/>
  <c r="J109"/>
  <c r="L109" s="1"/>
  <c r="J103"/>
  <c r="L103" s="1"/>
  <c r="L102"/>
  <c r="J98"/>
  <c r="L98" s="1"/>
  <c r="J97"/>
  <c r="L97" s="1"/>
  <c r="J35" i="13"/>
  <c r="J36"/>
  <c r="J34"/>
  <c r="L87" i="14"/>
  <c r="L89"/>
  <c r="L86"/>
  <c r="J82"/>
  <c r="L82" s="1"/>
  <c r="J79"/>
  <c r="L79" s="1"/>
  <c r="J74"/>
  <c r="L74" s="1"/>
  <c r="J73"/>
  <c r="L73" s="1"/>
  <c r="J72"/>
  <c r="L72" s="1"/>
  <c r="J67"/>
  <c r="J57"/>
  <c r="L57" s="1"/>
  <c r="J49"/>
  <c r="L49" s="1"/>
  <c r="L24"/>
  <c r="L26"/>
  <c r="L29"/>
  <c r="L32"/>
  <c r="L23"/>
  <c r="J22"/>
  <c r="L10"/>
  <c r="L9"/>
  <c r="L8"/>
  <c r="L12"/>
  <c r="L11"/>
  <c r="J18"/>
  <c r="L18" s="1"/>
  <c r="J16"/>
  <c r="L16" s="1"/>
  <c r="J7"/>
  <c r="L7" s="1"/>
  <c r="K50" i="16"/>
  <c r="K52"/>
  <c r="K54"/>
  <c r="K48"/>
  <c r="K25"/>
  <c r="K42"/>
  <c r="K43"/>
  <c r="K41"/>
  <c r="H35"/>
  <c r="K35" s="1"/>
  <c r="H34"/>
  <c r="K34" s="1"/>
  <c r="J43" i="12"/>
  <c r="J42"/>
  <c r="J26"/>
  <c r="J24"/>
  <c r="J22"/>
  <c r="J21"/>
  <c r="H29" i="11"/>
  <c r="J29" s="1"/>
  <c r="H28"/>
  <c r="L36" i="8"/>
  <c r="L15"/>
  <c r="L12"/>
  <c r="L17" i="1"/>
  <c r="L20"/>
  <c r="J6"/>
  <c r="L13" i="2"/>
  <c r="L45"/>
  <c r="L46"/>
  <c r="L47"/>
  <c r="L48"/>
  <c r="L49"/>
  <c r="J9"/>
  <c r="J4" i="5"/>
  <c r="L13" i="6"/>
  <c r="L11"/>
  <c r="L5"/>
  <c r="L6"/>
  <c r="L7"/>
  <c r="L28" i="4"/>
  <c r="L52"/>
  <c r="J14"/>
  <c r="L23"/>
  <c r="L30"/>
  <c r="L32"/>
  <c r="L35"/>
  <c r="L42"/>
  <c r="L43"/>
  <c r="L44"/>
  <c r="L45"/>
  <c r="L46"/>
  <c r="L34"/>
  <c r="L40"/>
  <c r="L41"/>
  <c r="L51"/>
  <c r="L4" i="7" l="1"/>
  <c r="L6"/>
  <c r="L8"/>
  <c r="L9"/>
  <c r="L10"/>
  <c r="L11"/>
  <c r="L12"/>
  <c r="L13"/>
  <c r="L14"/>
  <c r="L16"/>
  <c r="L19"/>
  <c r="L20"/>
  <c r="L21"/>
  <c r="L22"/>
  <c r="L7"/>
  <c r="K4" i="18"/>
  <c r="I4"/>
  <c r="L16" i="1"/>
  <c r="L18"/>
  <c r="L21"/>
  <c r="L14"/>
  <c r="L9"/>
  <c r="G18" i="12"/>
  <c r="G21" i="11"/>
  <c r="L26" i="8"/>
  <c r="L28"/>
  <c r="L29"/>
  <c r="L30"/>
  <c r="L31"/>
  <c r="L37"/>
  <c r="L38"/>
  <c r="L39"/>
  <c r="L40"/>
  <c r="L8"/>
  <c r="L9"/>
  <c r="L11"/>
  <c r="L14"/>
  <c r="L65" i="2"/>
  <c r="L67"/>
  <c r="L69"/>
  <c r="L72"/>
  <c r="L63"/>
  <c r="K14" i="3"/>
  <c r="K13"/>
  <c r="H5"/>
  <c r="K5" s="1"/>
  <c r="H3"/>
  <c r="K3" s="1"/>
  <c r="I44" i="2"/>
  <c r="L44" s="1"/>
  <c r="I33"/>
  <c r="L33" s="1"/>
  <c r="I12"/>
  <c r="I16"/>
  <c r="I4"/>
  <c r="I7"/>
  <c r="L26"/>
  <c r="L27"/>
  <c r="I9"/>
  <c r="G10" i="12"/>
  <c r="J10" s="1"/>
  <c r="G7"/>
  <c r="G9"/>
  <c r="G13" i="11"/>
  <c r="G12"/>
  <c r="G9"/>
  <c r="K10" i="9"/>
  <c r="K12"/>
  <c r="K13"/>
  <c r="K14"/>
  <c r="K15"/>
  <c r="K18"/>
  <c r="K19"/>
  <c r="K20"/>
  <c r="K21"/>
  <c r="K22"/>
  <c r="H3"/>
  <c r="I13" i="5"/>
  <c r="L13" s="1"/>
  <c r="I6"/>
  <c r="I5"/>
  <c r="I3"/>
  <c r="G3" i="10"/>
  <c r="H4"/>
  <c r="H3"/>
  <c r="I12" i="6"/>
  <c r="L12" s="1"/>
  <c r="I3"/>
  <c r="I124" i="17"/>
  <c r="K124" s="1"/>
  <c r="I75"/>
  <c r="K88"/>
  <c r="K92"/>
  <c r="K96"/>
  <c r="K99"/>
  <c r="I74"/>
  <c r="K74" s="1"/>
  <c r="I72"/>
  <c r="K72" s="1"/>
  <c r="K38"/>
  <c r="K64"/>
  <c r="K65"/>
  <c r="K35"/>
  <c r="K29"/>
  <c r="I22"/>
  <c r="K22" s="1"/>
  <c r="I18"/>
  <c r="K18" s="1"/>
  <c r="I17"/>
  <c r="K17" s="1"/>
  <c r="I28"/>
  <c r="K28" s="1"/>
  <c r="I30"/>
  <c r="K30" s="1"/>
  <c r="I8"/>
  <c r="H3" i="15"/>
  <c r="J3" s="1"/>
  <c r="I120" i="14"/>
  <c r="L120" s="1"/>
  <c r="L110"/>
  <c r="L105"/>
  <c r="G32" i="19"/>
  <c r="I32" s="1"/>
  <c r="I67" i="14"/>
  <c r="L56"/>
  <c r="I31"/>
  <c r="L31" s="1"/>
  <c r="I28"/>
  <c r="L28" s="1"/>
  <c r="I22"/>
  <c r="L22" s="1"/>
  <c r="I42"/>
  <c r="L42" s="1"/>
  <c r="I52"/>
  <c r="L52" s="1"/>
  <c r="I48"/>
  <c r="L48" s="1"/>
  <c r="I43"/>
  <c r="L43" s="1"/>
  <c r="I3"/>
  <c r="L3" s="1"/>
  <c r="L17"/>
  <c r="J23" i="12"/>
  <c r="J36"/>
  <c r="L6" i="8"/>
  <c r="L13"/>
  <c r="L10"/>
  <c r="L7"/>
  <c r="L34"/>
  <c r="L32"/>
  <c r="L15" i="7"/>
  <c r="L8" i="5"/>
  <c r="L9"/>
  <c r="L12"/>
  <c r="L7"/>
  <c r="H56" i="4"/>
  <c r="L56" s="1"/>
  <c r="H55"/>
  <c r="L55" s="1"/>
  <c r="H71" i="2"/>
  <c r="L71" s="1"/>
  <c r="H68"/>
  <c r="L68" s="1"/>
  <c r="H55"/>
  <c r="L55" s="1"/>
  <c r="L24"/>
  <c r="L25"/>
  <c r="L30"/>
  <c r="H41"/>
  <c r="L41" s="1"/>
  <c r="H40"/>
  <c r="L40" s="1"/>
  <c r="H39"/>
  <c r="L39" s="1"/>
  <c r="H32"/>
  <c r="L32" s="1"/>
  <c r="H23"/>
  <c r="L23" s="1"/>
  <c r="H16"/>
  <c r="H18"/>
  <c r="L18" s="1"/>
  <c r="H4"/>
  <c r="H10" i="1"/>
  <c r="H3" i="18"/>
  <c r="H74" i="17"/>
  <c r="H75"/>
  <c r="K111"/>
  <c r="H60"/>
  <c r="K60" s="1"/>
  <c r="H19"/>
  <c r="K19" s="1"/>
  <c r="H31"/>
  <c r="K31" s="1"/>
  <c r="H59"/>
  <c r="K59" s="1"/>
  <c r="H52"/>
  <c r="K52" s="1"/>
  <c r="H9"/>
  <c r="K9" s="1"/>
  <c r="H48"/>
  <c r="K48" s="1"/>
  <c r="H25"/>
  <c r="K25" s="1"/>
  <c r="H8"/>
  <c r="K45"/>
  <c r="F44" i="19"/>
  <c r="I44" s="1"/>
  <c r="G49" i="15"/>
  <c r="J49" s="1"/>
  <c r="H119" i="14"/>
  <c r="L119" s="1"/>
  <c r="H81"/>
  <c r="L81" s="1"/>
  <c r="H78"/>
  <c r="L78" s="1"/>
  <c r="H108"/>
  <c r="L108" s="1"/>
  <c r="H67"/>
  <c r="L46"/>
  <c r="L47"/>
  <c r="L50"/>
  <c r="L45"/>
  <c r="L37"/>
  <c r="L38"/>
  <c r="L36"/>
  <c r="L27"/>
  <c r="L30"/>
  <c r="L25"/>
  <c r="L14"/>
  <c r="L15"/>
  <c r="L13"/>
  <c r="F20" i="19"/>
  <c r="I20" s="1"/>
  <c r="L38" i="4"/>
  <c r="L49"/>
  <c r="L50"/>
  <c r="G54"/>
  <c r="L54" s="1"/>
  <c r="G8"/>
  <c r="L8" s="1"/>
  <c r="G10"/>
  <c r="L10" s="1"/>
  <c r="G12"/>
  <c r="L12" s="1"/>
  <c r="G26"/>
  <c r="L26" s="1"/>
  <c r="G13"/>
  <c r="L13" s="1"/>
  <c r="G25"/>
  <c r="L25" s="1"/>
  <c r="G4"/>
  <c r="L4" s="1"/>
  <c r="G3"/>
  <c r="L3" s="1"/>
  <c r="F3" i="11"/>
  <c r="J3" s="1"/>
  <c r="F4"/>
  <c r="J4" s="1"/>
  <c r="J24"/>
  <c r="F22"/>
  <c r="J22" s="1"/>
  <c r="F21"/>
  <c r="J21" s="1"/>
  <c r="F15"/>
  <c r="J15" s="1"/>
  <c r="F14"/>
  <c r="F10"/>
  <c r="F11"/>
  <c r="F9"/>
  <c r="G16" i="9"/>
  <c r="K16" s="1"/>
  <c r="G5"/>
  <c r="G6"/>
  <c r="G10"/>
  <c r="G3"/>
  <c r="L33" i="8"/>
  <c r="L35"/>
  <c r="G21"/>
  <c r="G22"/>
  <c r="G3" i="6"/>
  <c r="G14" i="5"/>
  <c r="L14" s="1"/>
  <c r="G10"/>
  <c r="L10" s="1"/>
  <c r="G3"/>
  <c r="G6" i="3"/>
  <c r="K6" s="1"/>
  <c r="L66" i="2"/>
  <c r="L70"/>
  <c r="L60"/>
  <c r="L64"/>
  <c r="L22"/>
  <c r="L29"/>
  <c r="L42"/>
  <c r="L43"/>
  <c r="L28"/>
  <c r="L31"/>
  <c r="L34"/>
  <c r="L35"/>
  <c r="L36"/>
  <c r="L37"/>
  <c r="L38"/>
  <c r="G4"/>
  <c r="G6"/>
  <c r="G7"/>
  <c r="L7" s="1"/>
  <c r="G3"/>
  <c r="G10" i="1"/>
  <c r="G15"/>
  <c r="L15" s="1"/>
  <c r="G13"/>
  <c r="L13" s="1"/>
  <c r="G3" i="17"/>
  <c r="K3" s="1"/>
  <c r="K98"/>
  <c r="K101"/>
  <c r="K95"/>
  <c r="K63"/>
  <c r="K46"/>
  <c r="K49"/>
  <c r="K50"/>
  <c r="K54"/>
  <c r="K55"/>
  <c r="K62"/>
  <c r="K37"/>
  <c r="E33" i="19"/>
  <c r="I33" s="1"/>
  <c r="E30"/>
  <c r="I30" s="1"/>
  <c r="F54" i="15"/>
  <c r="J54" s="1"/>
  <c r="F53"/>
  <c r="J53" s="1"/>
  <c r="L122" i="14"/>
  <c r="L116"/>
  <c r="F107"/>
  <c r="L107" s="1"/>
  <c r="L88"/>
  <c r="F88"/>
  <c r="F118"/>
  <c r="L118" s="1"/>
  <c r="F62"/>
  <c r="L62" s="1"/>
  <c r="E18" i="16"/>
  <c r="K18" s="1"/>
  <c r="E49" i="15"/>
  <c r="K77" i="17"/>
  <c r="K78"/>
  <c r="K79"/>
  <c r="K80"/>
  <c r="K81"/>
  <c r="K83"/>
  <c r="K85"/>
  <c r="K86"/>
  <c r="K90"/>
  <c r="K91"/>
  <c r="K107"/>
  <c r="K108"/>
  <c r="K109"/>
  <c r="K110"/>
  <c r="K76"/>
  <c r="K39"/>
  <c r="K41"/>
  <c r="K42"/>
  <c r="K43"/>
  <c r="K44"/>
  <c r="K47"/>
  <c r="K51"/>
  <c r="K53"/>
  <c r="K61"/>
  <c r="K36"/>
  <c r="L19" i="1"/>
  <c r="L11" i="5"/>
  <c r="L14" i="6"/>
  <c r="E7" i="12"/>
  <c r="K5" i="18"/>
  <c r="K115" i="17"/>
  <c r="K120"/>
  <c r="I25" i="19"/>
  <c r="I24"/>
  <c r="K3" i="18"/>
  <c r="K125" i="17"/>
  <c r="J4" i="13"/>
  <c r="J3"/>
  <c r="J45" i="15"/>
  <c r="J27"/>
  <c r="L68" i="14"/>
  <c r="K30" i="16"/>
  <c r="K19"/>
  <c r="J12" i="12"/>
  <c r="J71" i="15"/>
  <c r="J70"/>
  <c r="J26"/>
  <c r="J14"/>
  <c r="I45" i="19"/>
  <c r="J12" i="13"/>
  <c r="J10" i="15"/>
  <c r="J35"/>
  <c r="F93" i="14"/>
  <c r="L93" s="1"/>
  <c r="L10" i="1" l="1"/>
  <c r="K8" i="17"/>
  <c r="K75"/>
  <c r="L16" i="2"/>
  <c r="L67" i="14"/>
  <c r="J66" i="15"/>
  <c r="J34" i="12"/>
  <c r="I49" i="19"/>
  <c r="I7"/>
  <c r="I15"/>
  <c r="I11"/>
  <c r="K13" i="16"/>
  <c r="J17" i="13" l="1"/>
  <c r="J8"/>
  <c r="J31" i="15"/>
  <c r="J40"/>
</calcChain>
</file>

<file path=xl/sharedStrings.xml><?xml version="1.0" encoding="utf-8"?>
<sst xmlns="http://schemas.openxmlformats.org/spreadsheetml/2006/main" count="2239" uniqueCount="739">
  <si>
    <t>Hip Hop Solo Adults Female Open Class</t>
  </si>
  <si>
    <t>Vieta reitingā</t>
  </si>
  <si>
    <t>Hip Hop Solo Children Female Open Class</t>
  </si>
  <si>
    <t>Hip Hop Solo Children Male Open Class</t>
  </si>
  <si>
    <t>Hip Hop Solo Mini Kids Female Open Class</t>
  </si>
  <si>
    <t>Hip Hop Duos Children Open Class</t>
  </si>
  <si>
    <t>Jazz Dance Groups Children</t>
  </si>
  <si>
    <t>Jazz Dance Groups Juniors</t>
  </si>
  <si>
    <t>Jazz Dance Formations Adults</t>
  </si>
  <si>
    <t>Show Dance Formations Children</t>
  </si>
  <si>
    <t>Show Dance Formations Juniors</t>
  </si>
  <si>
    <t>Show Dance Formations Adults</t>
  </si>
  <si>
    <t>Hip Hop Small Group Mini Kids Open Class</t>
  </si>
  <si>
    <t>Born 2 Dance</t>
  </si>
  <si>
    <t>Evelīna Gurjeva</t>
  </si>
  <si>
    <t>Hip Hop Small Group Children Open Class</t>
  </si>
  <si>
    <t>Hip Hop Small Group Juniors Open Class</t>
  </si>
  <si>
    <t>Hip Hop Formation Children Open Class</t>
  </si>
  <si>
    <t>Hip Hop Formation Juniors Open Class</t>
  </si>
  <si>
    <t>Street Dance Show Groups Adults</t>
  </si>
  <si>
    <t>Show Dance Solo Children</t>
  </si>
  <si>
    <t>Hip Hop Duo Mini Kids Open Class</t>
  </si>
  <si>
    <t>Ņikita Ļevdanskis</t>
  </si>
  <si>
    <t>Hip Hop Solo Adults Male Open Class</t>
  </si>
  <si>
    <t>Hip Hop Small Group Adults Open Class</t>
  </si>
  <si>
    <t>Hip Hop Formation Adults Open Class</t>
  </si>
  <si>
    <t>Street Dance Show Groups Juniors</t>
  </si>
  <si>
    <t>Street Dance Show Formations Adults</t>
  </si>
  <si>
    <t>Show Dance Formations Mini Kids</t>
  </si>
  <si>
    <t>Street Dance Show Solo Children</t>
  </si>
  <si>
    <t>Street Dance Show Solo Juniors</t>
  </si>
  <si>
    <t>Street Dance Show Formations Children</t>
  </si>
  <si>
    <t>Katrina Kortikova</t>
  </si>
  <si>
    <t>Hip Hop Solo Juniors1 Male Open Class</t>
  </si>
  <si>
    <t>Hip Hop Solo Juniors2 Male Open Class</t>
  </si>
  <si>
    <t>Hip Hop Solo Juniors1 Female Open Class</t>
  </si>
  <si>
    <t>Hip Hop Solo Juniors2 Female Open Class</t>
  </si>
  <si>
    <t>Hip Hop Duos Juniors 1 Open Class</t>
  </si>
  <si>
    <t>Hip Hop Duos Juniors 2 Open Class</t>
  </si>
  <si>
    <t>Show Dance Small Groups Children</t>
  </si>
  <si>
    <t>Show Dance Small Groups Juniors</t>
  </si>
  <si>
    <t>Show Dance Small Groups Adults</t>
  </si>
  <si>
    <t>Improvisation Children</t>
  </si>
  <si>
    <t>Show Dance Duo Children</t>
  </si>
  <si>
    <t>Show Dance Duo Adults</t>
  </si>
  <si>
    <t>Show Dance Solo Adults</t>
  </si>
  <si>
    <t>Show Dance Duo Juniors</t>
  </si>
  <si>
    <t>Improvisation Adults</t>
  </si>
  <si>
    <t>Hip Hop Formation Mini Kids</t>
  </si>
  <si>
    <t>Kirills Petrišins</t>
  </si>
  <si>
    <t>Nellija Konstantinova</t>
  </si>
  <si>
    <t>Edgars Gailišs</t>
  </si>
  <si>
    <t>Hip Hop Duos Adults Open Class</t>
  </si>
  <si>
    <t>Street Dance Show Groups Children</t>
  </si>
  <si>
    <t>Show Dance Solo Juniors</t>
  </si>
  <si>
    <t>Jazz Dance Formations Mini Kids</t>
  </si>
  <si>
    <t>Jazz Dance Formations Children</t>
  </si>
  <si>
    <t>Jazz Dance Groups Adults2</t>
  </si>
  <si>
    <t>Hip Hop Solo Mini Kids Male Open Class</t>
  </si>
  <si>
    <t>Aleksandra Kurloviča</t>
  </si>
  <si>
    <t>Liepāja</t>
  </si>
  <si>
    <t>Jūlija Titova</t>
  </si>
  <si>
    <t>Delija Budriķīte</t>
  </si>
  <si>
    <t>Enija Juhno</t>
  </si>
  <si>
    <t>Freedance small group children</t>
  </si>
  <si>
    <t>Freedance formation junior</t>
  </si>
  <si>
    <t>Madara Zimele</t>
  </si>
  <si>
    <t>Freedance duo children</t>
  </si>
  <si>
    <t>Freedance duo juniors</t>
  </si>
  <si>
    <t>Freedance solo adults</t>
  </si>
  <si>
    <t>Freedance formation adults</t>
  </si>
  <si>
    <t>Roberts Zelčs</t>
  </si>
  <si>
    <t>2018.</t>
  </si>
  <si>
    <t>Martins Goriņa</t>
  </si>
  <si>
    <t>Darina Vavilova</t>
  </si>
  <si>
    <t>2009.</t>
  </si>
  <si>
    <t>Backstage art center</t>
  </si>
  <si>
    <t>Darina Fišere</t>
  </si>
  <si>
    <t>Anna Konstantinova</t>
  </si>
  <si>
    <t>Santa Staļģeviča</t>
  </si>
  <si>
    <t>2013.</t>
  </si>
  <si>
    <t>Jelizaveta Vatčenko</t>
  </si>
  <si>
    <t>2014.</t>
  </si>
  <si>
    <t>Marta Marija Griķe</t>
  </si>
  <si>
    <t>Skarleta Dūša,Paula Pluce</t>
  </si>
  <si>
    <t>Backstage Kids</t>
  </si>
  <si>
    <t>Modernās horeogrāfijas studija "Terra"</t>
  </si>
  <si>
    <t>Dana Legzdiņa</t>
  </si>
  <si>
    <t>Patrīcija Zeltiņa</t>
  </si>
  <si>
    <t>Loreta Užule</t>
  </si>
  <si>
    <t>STOPTIME Dance Studio</t>
  </si>
  <si>
    <t>Evita Lukša</t>
  </si>
  <si>
    <t>Poļina Poļakova</t>
  </si>
  <si>
    <t>Alisa Orlova</t>
  </si>
  <si>
    <t>Evelīna Utkina</t>
  </si>
  <si>
    <t>A.Luksha</t>
  </si>
  <si>
    <t>Samuēls Andrejevs</t>
  </si>
  <si>
    <t>Emīls Lukša</t>
  </si>
  <si>
    <t>Dainis Verbickis</t>
  </si>
  <si>
    <t>Adrianna Jasinska</t>
  </si>
  <si>
    <t>Marija Ivanova</t>
  </si>
  <si>
    <t>Sofija Stole</t>
  </si>
  <si>
    <t>Ieva Kozlovska</t>
  </si>
  <si>
    <t>Melanija Vanaga</t>
  </si>
  <si>
    <t>Viktorija Dukure</t>
  </si>
  <si>
    <t>Jana Nitiša,Arianna Popkova</t>
  </si>
  <si>
    <t>06//08</t>
  </si>
  <si>
    <t>Adrianna Jasinska,Sofija Stole</t>
  </si>
  <si>
    <t>FalkonTeam</t>
  </si>
  <si>
    <t>Jazz Dance Solo Adults</t>
  </si>
  <si>
    <t>Jazz Dance Duo Junior</t>
  </si>
  <si>
    <t>Show Dance Formations Adults 2</t>
  </si>
  <si>
    <t>Poļina Peļņika</t>
  </si>
  <si>
    <t>BACKSTAGE ART CENTER</t>
  </si>
  <si>
    <t>Adelīna Kuļiša</t>
  </si>
  <si>
    <t>Enija Zariņa</t>
  </si>
  <si>
    <t>Mia Marija Parfinoviča</t>
  </si>
  <si>
    <t>Zane Freiberga</t>
  </si>
  <si>
    <t>08//09</t>
  </si>
  <si>
    <t>Veronika Stankus,Adelīna Kuļiša</t>
  </si>
  <si>
    <t>Anabella Reinvalde,Zane Freiberga</t>
  </si>
  <si>
    <t>14//16</t>
  </si>
  <si>
    <t>12//13</t>
  </si>
  <si>
    <t>Backstage Babies</t>
  </si>
  <si>
    <t>MISSY</t>
  </si>
  <si>
    <t>Stoptime Dance Studio Rēzekne</t>
  </si>
  <si>
    <t>Street Dance Show Formations Mini Kids</t>
  </si>
  <si>
    <t>Jazz Dance Solo Juniors</t>
  </si>
  <si>
    <t>Veronika Stankus</t>
  </si>
  <si>
    <t>Anabella Reinvalde</t>
  </si>
  <si>
    <t>Milana Kmeta</t>
  </si>
  <si>
    <t>ch</t>
  </si>
  <si>
    <t>12//11</t>
  </si>
  <si>
    <t>Kellija Gabriela Rižeščenoka,Angelina Polukejeva</t>
  </si>
  <si>
    <t>09//11</t>
  </si>
  <si>
    <t>Alisa Orlova,Mia Marija Parfinoviča</t>
  </si>
  <si>
    <t>FalkonMini</t>
  </si>
  <si>
    <t>Freedance small group adults</t>
  </si>
  <si>
    <t>Angelina Polukejeva</t>
  </si>
  <si>
    <t>Mini Street - Next generation</t>
  </si>
  <si>
    <t>Deju skola "Demo"</t>
  </si>
  <si>
    <t>Dāgs Zvirgzdiņš</t>
  </si>
  <si>
    <t>Dancessimus 2024</t>
  </si>
  <si>
    <t>FALKON</t>
  </si>
  <si>
    <t>Backstage Art center</t>
  </si>
  <si>
    <t>"MC Crew"</t>
  </si>
  <si>
    <t>Zigmārs Lācis</t>
  </si>
  <si>
    <t>Elizabete Endriksone-Indriksone.Annija Stakinova</t>
  </si>
  <si>
    <t>Kaprīze</t>
  </si>
  <si>
    <t>Patricija Kirika</t>
  </si>
  <si>
    <t>Jasmīne Īstenā.Justīne Survillo</t>
  </si>
  <si>
    <t>10//09</t>
  </si>
  <si>
    <t>Loreta Pūkaine.Evelīna Kraukle</t>
  </si>
  <si>
    <t>Edgars Zāģeris</t>
  </si>
  <si>
    <t>Patriks Tukmanis</t>
  </si>
  <si>
    <t>Reinis Sandors</t>
  </si>
  <si>
    <t>Merija Upeniece</t>
  </si>
  <si>
    <t>Šarlote Bulle</t>
  </si>
  <si>
    <t>Aleksandrs Lukša</t>
  </si>
  <si>
    <t>Timurs Košmans</t>
  </si>
  <si>
    <t>Tomass Feceris</t>
  </si>
  <si>
    <t>Jasmīne Īstenā</t>
  </si>
  <si>
    <r>
      <t>Marta Dzelz</t>
    </r>
    <r>
      <rPr>
        <i/>
        <sz val="12"/>
        <rFont val="Times New Roman"/>
        <family val="1"/>
      </rPr>
      <t>īte</t>
    </r>
  </si>
  <si>
    <t>Elizabete Kjahare</t>
  </si>
  <si>
    <t>Aleksandra Gutreia</t>
  </si>
  <si>
    <t>Annija Stakinova</t>
  </si>
  <si>
    <t>Evelīna Kraukle</t>
  </si>
  <si>
    <t>Justīne Survillo</t>
  </si>
  <si>
    <t xml:space="preserve">Paula Pluce </t>
  </si>
  <si>
    <t>Skārlēta Dūša</t>
  </si>
  <si>
    <t>Kellija Gabriela Rižeščenoka</t>
  </si>
  <si>
    <t xml:space="preserve">Jana Nitiša </t>
  </si>
  <si>
    <t>Loreta Pūkaine</t>
  </si>
  <si>
    <t>Emīlija Freimane</t>
  </si>
  <si>
    <t>Liene Bēniņa</t>
  </si>
  <si>
    <t>Nikola France</t>
  </si>
  <si>
    <t>Džeida Eva Krūze</t>
  </si>
  <si>
    <t>Rūta Nordena</t>
  </si>
  <si>
    <t>Gabriela Zinovjeva</t>
  </si>
  <si>
    <t>Katrīne Ozola</t>
  </si>
  <si>
    <t>Rebeka Sanija Blauberga</t>
  </si>
  <si>
    <t xml:space="preserve">Marija Ulanova </t>
  </si>
  <si>
    <t>Irina Ivanushkina</t>
  </si>
  <si>
    <t>Melānija Skricka</t>
  </si>
  <si>
    <t>Alise Abramova</t>
  </si>
  <si>
    <t xml:space="preserve">Sofija Čūdere </t>
  </si>
  <si>
    <t>Annika Luīze Mežapuķe</t>
  </si>
  <si>
    <t xml:space="preserve">Elizabete Leščinska </t>
  </si>
  <si>
    <t xml:space="preserve">Alisa Beļikova </t>
  </si>
  <si>
    <t>Elīza Zāģere</t>
  </si>
  <si>
    <t xml:space="preserve">Juliana Volosanova </t>
  </si>
  <si>
    <t>Gabriela Asarīte</t>
  </si>
  <si>
    <t>Melānija Bumbiere</t>
  </si>
  <si>
    <t>Katrīna Ādiņa</t>
  </si>
  <si>
    <t>Vita Lapiņa</t>
  </si>
  <si>
    <t>Luīze Kravčenoka</t>
  </si>
  <si>
    <t>Keitija Medne</t>
  </si>
  <si>
    <t>Keita Dāve</t>
  </si>
  <si>
    <t>Alise Treikale</t>
  </si>
  <si>
    <t>Laura Kaļķe</t>
  </si>
  <si>
    <t>Ieva Ozola</t>
  </si>
  <si>
    <t>Elizabete Grīnvalde</t>
  </si>
  <si>
    <t>Vladislava Repcinska</t>
  </si>
  <si>
    <t>Melānija Tukmane</t>
  </si>
  <si>
    <t>Aleksa Geka</t>
  </si>
  <si>
    <t>Amanda France</t>
  </si>
  <si>
    <t>Keitija Daniela Blauberga</t>
  </si>
  <si>
    <t>Zirnekļu uzbrukums</t>
  </si>
  <si>
    <t>Mārupes Valsts ģimnāzija</t>
  </si>
  <si>
    <t>Sandra Kuļikovska</t>
  </si>
  <si>
    <t>Melānija Bumbiere.Emīlija Freimane(Bezmiegs)</t>
  </si>
  <si>
    <t>Aiz mirdzošā horizonta</t>
  </si>
  <si>
    <t>Forest</t>
  </si>
  <si>
    <t>"Flower of soul"</t>
  </si>
  <si>
    <t>Eva Pakse</t>
  </si>
  <si>
    <t>Anastasija Siņelņikova</t>
  </si>
  <si>
    <t>Darja Gusarova</t>
  </si>
  <si>
    <t>Stoptime</t>
  </si>
  <si>
    <t>Stoptime dance studio</t>
  </si>
  <si>
    <t>Irína Kazačonoka</t>
  </si>
  <si>
    <t>The touch of the wind</t>
  </si>
  <si>
    <t>Moment of worries</t>
  </si>
  <si>
    <t>When the leaves talk</t>
  </si>
  <si>
    <t>Show group "MIX"</t>
  </si>
  <si>
    <t>Mūsdienu deju studija "Dzintari"</t>
  </si>
  <si>
    <t>Monta Sprūde</t>
  </si>
  <si>
    <t>Jūlija Latsone</t>
  </si>
  <si>
    <t>Baltic Dance Cup 2024</t>
  </si>
  <si>
    <t>Up the stairs</t>
  </si>
  <si>
    <t xml:space="preserve">Lunch break </t>
  </si>
  <si>
    <t>Dance school "Vendija"</t>
  </si>
  <si>
    <t xml:space="preserve">Jekaterina Loce </t>
  </si>
  <si>
    <t>Freedance formation mini kids</t>
  </si>
  <si>
    <t>FUNNY COOKS</t>
  </si>
  <si>
    <t>Kriss Party</t>
  </si>
  <si>
    <t>DS TRIUMFS</t>
  </si>
  <si>
    <t>Hanna Ruttule</t>
  </si>
  <si>
    <t>Kate Seņkova</t>
  </si>
  <si>
    <t>Gabriella Volkova</t>
  </si>
  <si>
    <t xml:space="preserve">Nika Kudrjašova </t>
  </si>
  <si>
    <t xml:space="preserve">Olīvija Petra Sedmale </t>
  </si>
  <si>
    <t>Šarlote Stumbiņa</t>
  </si>
  <si>
    <t xml:space="preserve">Katrīna Borina </t>
  </si>
  <si>
    <t xml:space="preserve">Olivia Krivenko </t>
  </si>
  <si>
    <t>Marta Gediņa</t>
  </si>
  <si>
    <t xml:space="preserve">Elīza Namniece </t>
  </si>
  <si>
    <t>Sofija Rapoport</t>
  </si>
  <si>
    <t>Amanda Lūse</t>
  </si>
  <si>
    <t xml:space="preserve">Sofija Kaupāne </t>
  </si>
  <si>
    <t xml:space="preserve">Gerda Laganovska </t>
  </si>
  <si>
    <t>//</t>
  </si>
  <si>
    <t xml:space="preserve">Emma Roze Bekiča </t>
  </si>
  <si>
    <t xml:space="preserve">Ieva Šmitde </t>
  </si>
  <si>
    <t>Ariana Špagina</t>
  </si>
  <si>
    <t>DarKy's Dance School</t>
  </si>
  <si>
    <t>Mārcis Kupšis</t>
  </si>
  <si>
    <t>Aļesja Tereščenko</t>
  </si>
  <si>
    <t>Angelina Girucka</t>
  </si>
  <si>
    <t>Anna Kvelde</t>
  </si>
  <si>
    <t>Improvisation Mini Kids</t>
  </si>
  <si>
    <t xml:space="preserve">Odrianna Krivenko </t>
  </si>
  <si>
    <t>Sofija Homma</t>
  </si>
  <si>
    <t>BACKSTAGE Art Center</t>
  </si>
  <si>
    <t>Anete Makovecka</t>
  </si>
  <si>
    <t>Jasmīna Balga</t>
  </si>
  <si>
    <t>Amēlija Švinka</t>
  </si>
  <si>
    <t>Laura Mantaja</t>
  </si>
  <si>
    <t>Petra Zarakovska</t>
  </si>
  <si>
    <t>Žaklīna Melberga</t>
  </si>
  <si>
    <t>Veizāna deju skola</t>
  </si>
  <si>
    <t>Ketrina Karolīna</t>
  </si>
  <si>
    <t>Veizāna Deju Skola</t>
  </si>
  <si>
    <t>Pāvels Demetjevs</t>
  </si>
  <si>
    <t>Matvejs Bučinskis</t>
  </si>
  <si>
    <t>Milana Kmeta / Milana Soldatenoka</t>
  </si>
  <si>
    <t>15//16</t>
  </si>
  <si>
    <t>Šarlote Bulle / Anna Eihenbauma</t>
  </si>
  <si>
    <t>Tīna Cimermane / Alisa Smirnova</t>
  </si>
  <si>
    <t>14//13</t>
  </si>
  <si>
    <t>Paula Veizāne / Madara Dārta Siliniece</t>
  </si>
  <si>
    <t>Baiba Iekļava</t>
  </si>
  <si>
    <t>Falkon Boys</t>
  </si>
  <si>
    <t>six Zem</t>
  </si>
  <si>
    <t>Nikola Zemzare</t>
  </si>
  <si>
    <t>Milana Soldatenoka</t>
  </si>
  <si>
    <t>Madara Dārta Siliniece</t>
  </si>
  <si>
    <t>Tīna Cimermane</t>
  </si>
  <si>
    <t>Kate Lilienfelde</t>
  </si>
  <si>
    <t>Jeļizaveta Baikovska</t>
  </si>
  <si>
    <t>Lote Grīnberga</t>
  </si>
  <si>
    <t>Beāte Pakārkle</t>
  </si>
  <si>
    <t>Elīza Martemjanova</t>
  </si>
  <si>
    <t>Emīlija Tilcēna</t>
  </si>
  <si>
    <t>Daniella Cimermane</t>
  </si>
  <si>
    <t>Marta Pastore</t>
  </si>
  <si>
    <t>Uļjana Terentjeva</t>
  </si>
  <si>
    <t>Amanda Daugaviņa</t>
  </si>
  <si>
    <t>Anna Vītuma Jaunzema</t>
  </si>
  <si>
    <t>Elīna Bērziņa</t>
  </si>
  <si>
    <t>Herta Zarakovska</t>
  </si>
  <si>
    <t>Jasmīna Maldute</t>
  </si>
  <si>
    <t>Karmena Melngaile</t>
  </si>
  <si>
    <t>Katrīna Džeriņa</t>
  </si>
  <si>
    <t>Lauma Sofija Ragovska</t>
  </si>
  <si>
    <t>Patrīcija Mača</t>
  </si>
  <si>
    <t>Sesili Nikuradze</t>
  </si>
  <si>
    <t>Ziema 2025</t>
  </si>
  <si>
    <t>Terra</t>
  </si>
  <si>
    <t>Horeogrāfijas studija "Terra"</t>
  </si>
  <si>
    <t>Līna Sotnykova(Beautiful Beast)</t>
  </si>
  <si>
    <t>Keiko Čiekure-Mille(Rules of Beautiful )</t>
  </si>
  <si>
    <t>Luīze Reisone(Ocean Eyes)</t>
  </si>
  <si>
    <t>TDB dance studio</t>
  </si>
  <si>
    <t>Terēza Dinula</t>
  </si>
  <si>
    <t>Anastasija Litviņenkova(Teritory)</t>
  </si>
  <si>
    <t>Alise Peļņa(Not my responsibility)</t>
  </si>
  <si>
    <t>Sofia Lugovaja(Elastic heart)</t>
  </si>
  <si>
    <t>Maija Kopilova(Slip)</t>
  </si>
  <si>
    <t>Olīvija Riekstiņa(Neatlaidība)</t>
  </si>
  <si>
    <t>Letisija Lībiete(Ribs)</t>
  </si>
  <si>
    <t>Lauma Gaile</t>
  </si>
  <si>
    <t>Alīna Rozdaibida</t>
  </si>
  <si>
    <t>Nikola Dinula-Briede(Feeling Good)</t>
  </si>
  <si>
    <t>Everita Dūša(Cant Pretend)</t>
  </si>
  <si>
    <t>Darina Kovalenko.Varvara Kovalenko</t>
  </si>
  <si>
    <t>Dance Story</t>
  </si>
  <si>
    <t>Simona Meldere, Irina Silantjeva</t>
  </si>
  <si>
    <t>Hero in you</t>
  </si>
  <si>
    <t>TBD dance studio</t>
  </si>
  <si>
    <t>Rise Up</t>
  </si>
  <si>
    <t>Ready or not</t>
  </si>
  <si>
    <t>Rasā Pēdas</t>
  </si>
  <si>
    <t>Emīlija Grase</t>
  </si>
  <si>
    <t>Jasmīna Zvirbule</t>
  </si>
  <si>
    <t>Nora Neliusa</t>
  </si>
  <si>
    <t>Beatrise Blūma</t>
  </si>
  <si>
    <t>Emīlija Bukovska</t>
  </si>
  <si>
    <t>Milana Babre</t>
  </si>
  <si>
    <t>Žaklīna Gerika- Gēgermane</t>
  </si>
  <si>
    <t>Stefānija Zboroveca</t>
  </si>
  <si>
    <t>Arina Aržanceva</t>
  </si>
  <si>
    <t>Veranika Nikalayeva</t>
  </si>
  <si>
    <t>Nikolajeva Veronika</t>
  </si>
  <si>
    <t>Leonova Alisa</t>
  </si>
  <si>
    <t>Darja Blohina</t>
  </si>
  <si>
    <t>Nora Jansma</t>
  </si>
  <si>
    <t>Alina Apine</t>
  </si>
  <si>
    <t>Baza Dance Company</t>
  </si>
  <si>
    <t>Daria Shubina</t>
  </si>
  <si>
    <t>Māris Rītiņš</t>
  </si>
  <si>
    <t>Vlada Vilčevska</t>
  </si>
  <si>
    <t>Marija Sutugina</t>
  </si>
  <si>
    <t>Kristina Štifurska</t>
  </si>
  <si>
    <t>Veronika Nikodimova</t>
  </si>
  <si>
    <t>Jasmīna Raēla Džeriņa</t>
  </si>
  <si>
    <t>Naģežda Gorina</t>
  </si>
  <si>
    <t>Alise Kangare</t>
  </si>
  <si>
    <t>Darja Timofejeva</t>
  </si>
  <si>
    <t>Elizabete Endriksone-Indriksone</t>
  </si>
  <si>
    <t>Karlīne Strēlniece</t>
  </si>
  <si>
    <t>Estere Meiere</t>
  </si>
  <si>
    <t>Marta Endriksone-Indriksone</t>
  </si>
  <si>
    <t>Edvards Supruns</t>
  </si>
  <si>
    <t>Milos Pouzou</t>
  </si>
  <si>
    <t>Gustavs Kauls</t>
  </si>
  <si>
    <t>Eduards Bucis</t>
  </si>
  <si>
    <t>Nora Jansma,Vlada Vilčevska</t>
  </si>
  <si>
    <t>Aļesja Tereščenko,Ksenija Pusa</t>
  </si>
  <si>
    <t>Alina Apine,Marija Sutugina</t>
  </si>
  <si>
    <t>08//12</t>
  </si>
  <si>
    <t>07//09</t>
  </si>
  <si>
    <t>06//11</t>
  </si>
  <si>
    <t>Angelina Polukejeva,Skārleta Dūša</t>
  </si>
  <si>
    <t>11//09</t>
  </si>
  <si>
    <t>Karlīne Strēlniece,Alise Kangare</t>
  </si>
  <si>
    <t>10//11</t>
  </si>
  <si>
    <t>Ieva Ņikulina,Marija Nikitina</t>
  </si>
  <si>
    <t>11//12</t>
  </si>
  <si>
    <t>Kristina Štifurska,Veronika Nikodimova</t>
  </si>
  <si>
    <t>Naģežda Gorina,Darja Timofejeva</t>
  </si>
  <si>
    <t>Katrina Kortikova, Evelīna Gurjeva</t>
  </si>
  <si>
    <t>INVISIBLE</t>
  </si>
  <si>
    <t>Backstage Art Center &amp; Born 2 Dance</t>
  </si>
  <si>
    <t>HYPNOTIZE</t>
  </si>
  <si>
    <t>K. Karolīna / D. Ģīle</t>
  </si>
  <si>
    <t>Girl power</t>
  </si>
  <si>
    <t>Elīza Namniece(Ilgas)</t>
  </si>
  <si>
    <t>Deju skola "Vendija"</t>
  </si>
  <si>
    <t>Inese Vazne</t>
  </si>
  <si>
    <t>Sofija Kaupāne(Es pārvaru)</t>
  </si>
  <si>
    <t>Amēlija Juženko(Ieslēgt sauli)</t>
  </si>
  <si>
    <t>Adriana Mincena</t>
  </si>
  <si>
    <t>Vera Radkeviča</t>
  </si>
  <si>
    <t>Pavasaris 2025</t>
  </si>
  <si>
    <t>Heidija Vazne(Sapņu lidojums)</t>
  </si>
  <si>
    <t>Anna Vaščenko(Sun)</t>
  </si>
  <si>
    <t>Vera Radkeviča(Overthinking)</t>
  </si>
  <si>
    <t>DENSAR</t>
  </si>
  <si>
    <t>Marija Šaurova</t>
  </si>
  <si>
    <t>Ksenija Malceva (Rhytm rebel)</t>
  </si>
  <si>
    <t xml:space="preserve">RiGA CiTY JAZZ dance </t>
  </si>
  <si>
    <t>Alisa Košeļeva</t>
  </si>
  <si>
    <t>Madara Ošiņa(I have to be careul)</t>
  </si>
  <si>
    <t>Estere Rituma (Kaķis miglā)</t>
  </si>
  <si>
    <t>Jaunarāja Amanda</t>
  </si>
  <si>
    <t>Nina Isurina,Bažena Lebedeva</t>
  </si>
  <si>
    <t>Simona Meldere</t>
  </si>
  <si>
    <t>Amoriņi</t>
  </si>
  <si>
    <t>Deju skola Colour Point</t>
  </si>
  <si>
    <t>Anda Zīsberga Kristīne Kitnere</t>
  </si>
  <si>
    <t>Rotaļas</t>
  </si>
  <si>
    <t>Uguns un Ūdens</t>
  </si>
  <si>
    <t>Pērvērsties tukšumā</t>
  </si>
  <si>
    <t>Izlaušanās</t>
  </si>
  <si>
    <t>Gabriella Volkova(Iekšējās baiļu ēnas)</t>
  </si>
  <si>
    <t>Olīvija Eglīte(Kad sienas plaisā)</t>
  </si>
  <si>
    <t>Elisaveta Filipu (Pirmie soļi Parīzē)</t>
  </si>
  <si>
    <t>Žanete Vitišina</t>
  </si>
  <si>
    <t>Sofija Kaupāne</t>
  </si>
  <si>
    <t>Heidija Vazne</t>
  </si>
  <si>
    <t>Olīvija Eglīte</t>
  </si>
  <si>
    <t>Jasmīna Balode</t>
  </si>
  <si>
    <t>Zboroveca Stefānija</t>
  </si>
  <si>
    <t>Gabriela Marta Sērensena</t>
  </si>
  <si>
    <t>Katrīna Dundure</t>
  </si>
  <si>
    <t>Gabriella Čimbare</t>
  </si>
  <si>
    <t>Mūsdienu deju grupa STILS</t>
  </si>
  <si>
    <t>Anna Kvelde, Beāte Ēķe</t>
  </si>
  <si>
    <t>Gerika-Gēgermane Gabriela</t>
  </si>
  <si>
    <t>Madara Ošiņa</t>
  </si>
  <si>
    <t>Estere Rituma</t>
  </si>
  <si>
    <t>Katrīna Borina</t>
  </si>
  <si>
    <t>Marta Madžule</t>
  </si>
  <si>
    <t>Hauka Rosita</t>
  </si>
  <si>
    <t>Amēlija Terentjeva</t>
  </si>
  <si>
    <t>Milana Jakubina</t>
  </si>
  <si>
    <t>Markuss Niciparovičš</t>
  </si>
  <si>
    <t>Deju studija "Night&amp;Day"</t>
  </si>
  <si>
    <t>Jana Abdrašitova, Linda Paulauska-Šeļakova</t>
  </si>
  <si>
    <t>Poļina Peļņika,Milana Jakubina</t>
  </si>
  <si>
    <t>Markuss Niciparovičš,Amēlija Rinkevica</t>
  </si>
  <si>
    <t>Dāvids Puķjānis</t>
  </si>
  <si>
    <t>Artjoms Poļivkins</t>
  </si>
  <si>
    <t>Alisa Rumjanceva,Daniela Pokšāne</t>
  </si>
  <si>
    <t>Poļakova Poļina,Enija Zariņa</t>
  </si>
  <si>
    <t>13//14</t>
  </si>
  <si>
    <t>Emīlija Leišavniece,Mia Kukīte</t>
  </si>
  <si>
    <t>14//15</t>
  </si>
  <si>
    <t>Iļģuciema pamatskola</t>
  </si>
  <si>
    <t>Aiga Anna Jokša</t>
  </si>
  <si>
    <t>Alisa Kalinina,Aleksandra Terehova</t>
  </si>
  <si>
    <t>Leida Lejiete,Karolaina Druka-Jaunzema</t>
  </si>
  <si>
    <t>DANCE BEAT STUDIO</t>
  </si>
  <si>
    <t>Linda Kepton</t>
  </si>
  <si>
    <t>Leila Rozentāle ,Madara Vaska</t>
  </si>
  <si>
    <t>Enija Grandovska,Jeļizaveta Vatčenko</t>
  </si>
  <si>
    <t>Alma Dupate,Katrīna Ceriņa</t>
  </si>
  <si>
    <t>Elīza Vītola,Endija Zvirgzdiņa</t>
  </si>
  <si>
    <t>Kerija Kučāne,Rebeka Anna Liepiņa</t>
  </si>
  <si>
    <t>Naomi Jukumsone-Jukumniece,Katrīna Kalniņa</t>
  </si>
  <si>
    <t>Sāra Sosņicka,Sintija Ģēģere</t>
  </si>
  <si>
    <t>13//15</t>
  </si>
  <si>
    <t>Little Johnys</t>
  </si>
  <si>
    <t>Explosion Kids</t>
  </si>
  <si>
    <t>Valērija Striško</t>
  </si>
  <si>
    <t>Emīlija Lazdiņa</t>
  </si>
  <si>
    <t>Burča Poļina</t>
  </si>
  <si>
    <t>Gabriēla Lūciņa</t>
  </si>
  <si>
    <t>Ieva Ņikuļina</t>
  </si>
  <si>
    <t>Marija Nikitina</t>
  </si>
  <si>
    <t>Elīza Kampāne</t>
  </si>
  <si>
    <t>Tomass Miķelāns</t>
  </si>
  <si>
    <t>Rūdolfs Rutko</t>
  </si>
  <si>
    <t>Sofija Ozola</t>
  </si>
  <si>
    <t>Madara Iļjučonoka</t>
  </si>
  <si>
    <t>Īrisa Ļiļikina</t>
  </si>
  <si>
    <t>Kārkliņa Justīne</t>
  </si>
  <si>
    <t>Adriana Eltermane</t>
  </si>
  <si>
    <t>Petrišins Kirills,Striško Valerija</t>
  </si>
  <si>
    <t>Burča Poļina,Santa Staļģeviča</t>
  </si>
  <si>
    <t>Alise Skrodere,Ketija Bērziņa</t>
  </si>
  <si>
    <t>Jēkabs Čivlis ,Valters Galveits</t>
  </si>
  <si>
    <t xml:space="preserve">Anete Zolmane,Alise Rastjogina  </t>
  </si>
  <si>
    <t>Sofija Ķīse,Karlīna Ceriņa</t>
  </si>
  <si>
    <t>Fišere Darina,Anna Konstantinova</t>
  </si>
  <si>
    <t>Madara Iļjučonoka,Gabriēla Lūciņa</t>
  </si>
  <si>
    <t>Sofija Ozola,Emīlija Lazdiņa</t>
  </si>
  <si>
    <t>10//12</t>
  </si>
  <si>
    <t>Kima Rauduve,Ance Krilova</t>
  </si>
  <si>
    <t>09//10</t>
  </si>
  <si>
    <t>Estere Liepiņa,Linda Lejiete</t>
  </si>
  <si>
    <t>Debora Gutnika,Airita Balinska</t>
  </si>
  <si>
    <t>Roberta Krūmiņa,Marta Tauriņa</t>
  </si>
  <si>
    <t>09//12</t>
  </si>
  <si>
    <t>Adrija Magone Apine,Patrīcija Magonīte</t>
  </si>
  <si>
    <t>Anna Lūcija Jevčuka,Elīza Kampāne</t>
  </si>
  <si>
    <t>Gabriēla Lamstere,Sofija Lubgāne</t>
  </si>
  <si>
    <t>Sofija Paluhina,Melisa Zvirgzdiņa</t>
  </si>
  <si>
    <t>Letīcija Ļeonova </t>
  </si>
  <si>
    <t>VEIZANA DANCE SCHOOL</t>
  </si>
  <si>
    <t>Ketrina Karolīna Fattahova</t>
  </si>
  <si>
    <t>Sofja Stepko</t>
  </si>
  <si>
    <t>Deju studija "Blaze"</t>
  </si>
  <si>
    <t>Tatjana Jermolajeva</t>
  </si>
  <si>
    <t>Aivija Vilka</t>
  </si>
  <si>
    <t>Evelīna Krinberga</t>
  </si>
  <si>
    <t>Jeremijs Jēkabsons</t>
  </si>
  <si>
    <t>Amanda Freivalde,Leo Fedoreks</t>
  </si>
  <si>
    <t xml:space="preserve">Terēze Dārta Ozola,Ulfs Dāgs Jēkabsons </t>
  </si>
  <si>
    <t>07//08</t>
  </si>
  <si>
    <t>Zane Jasiūna,Adelina Puķīte</t>
  </si>
  <si>
    <t>08//10</t>
  </si>
  <si>
    <t>Elīza Tīruma ,Patricija Eglīte </t>
  </si>
  <si>
    <t>Einārs Ivanovs,Andris Jevcuks</t>
  </si>
  <si>
    <t>03//07</t>
  </si>
  <si>
    <t xml:space="preserve">Milana Kuzņecova,Laura Krasta </t>
  </si>
  <si>
    <t>08//11</t>
  </si>
  <si>
    <t xml:space="preserve">Dace Meire ,Marta Virbule </t>
  </si>
  <si>
    <t>Kitija Bogomola,Adelīna Ceska</t>
  </si>
  <si>
    <t>Darja BerlizovaValērija Zolotova</t>
  </si>
  <si>
    <t>Evelīna Krinberga,Beāte Bajāre</t>
  </si>
  <si>
    <t>Jeremijs Jēkabsons,Rūdolfs Rutko</t>
  </si>
  <si>
    <t>05//10</t>
  </si>
  <si>
    <t xml:space="preserve">Marija Gogoļa,Marta Luckāne </t>
  </si>
  <si>
    <t>Valters Mitrevics,Tomass Miķelāns</t>
  </si>
  <si>
    <t>Daniela Pokšāne</t>
  </si>
  <si>
    <t>Anna Eihenbauma</t>
  </si>
  <si>
    <t>Mia Kukīte</t>
  </si>
  <si>
    <t>Paula Petruseviča</t>
  </si>
  <si>
    <t>Alisa Kalinina</t>
  </si>
  <si>
    <t>Alisa Rumjanceva</t>
  </si>
  <si>
    <t>Simona Statkus</t>
  </si>
  <si>
    <t>BAIBA IEKĻAVA</t>
  </si>
  <si>
    <t>Aleksandra Terehova</t>
  </si>
  <si>
    <t>Valerija Kačjušite</t>
  </si>
  <si>
    <t>Emīlija Leišavniece</t>
  </si>
  <si>
    <t>Estere Stoļere</t>
  </si>
  <si>
    <t>Sintija Ģēģere</t>
  </si>
  <si>
    <t>Enija Grandovska</t>
  </si>
  <si>
    <t>Endija Zvirgzdiņa</t>
  </si>
  <si>
    <t>Leida Lejiete</t>
  </si>
  <si>
    <t>Summa līdz 4 labākiem startiem Latvijā</t>
  </si>
  <si>
    <t>Grand Prix 2025</t>
  </si>
  <si>
    <t>Lana Andrejeva</t>
  </si>
  <si>
    <t>Alisa Smirnova</t>
  </si>
  <si>
    <t>Liliana Krasilenko</t>
  </si>
  <si>
    <t>Viktorija Ivanova</t>
  </si>
  <si>
    <t>Karolina Zavadska</t>
  </si>
  <si>
    <t>Sofija Kirejeva</t>
  </si>
  <si>
    <t>Anna Ivašķeviča</t>
  </si>
  <si>
    <t>Odrija Lekse</t>
  </si>
  <si>
    <t>Maija Tihonoviča</t>
  </si>
  <si>
    <t>Jeļizaveta Samuilova</t>
  </si>
  <si>
    <t>Karolina Koževnikova</t>
  </si>
  <si>
    <t>Katrina Jakimeca</t>
  </si>
  <si>
    <t>Ksenija Spička</t>
  </si>
  <si>
    <t>Elīza Zariņa</t>
  </si>
  <si>
    <t>Agata Anufrijeva</t>
  </si>
  <si>
    <t>Sintija Melne</t>
  </si>
  <si>
    <t>Krista Elizabete Briede</t>
  </si>
  <si>
    <t>DPKN</t>
  </si>
  <si>
    <t>Arianna Popkova</t>
  </si>
  <si>
    <t>Linda Homka</t>
  </si>
  <si>
    <t>Sabīne Skudra</t>
  </si>
  <si>
    <t>Night &amp; Day</t>
  </si>
  <si>
    <t>Kamila Kostrodimova</t>
  </si>
  <si>
    <t>Kristina Grohovska</t>
  </si>
  <si>
    <t>Karolina Koževnikova &amp; Lana Andrejeva</t>
  </si>
  <si>
    <t>Agata Anufrijeva &amp; Ksenija Spička</t>
  </si>
  <si>
    <t>Maija Tihonoviča &amp; Sintija Melne</t>
  </si>
  <si>
    <t>Monta Cimbala &amp; Estere Buņķe</t>
  </si>
  <si>
    <t>Baroneses</t>
  </si>
  <si>
    <t>Evelīna Biļinska &amp; Krista Elizabete Briede</t>
  </si>
  <si>
    <t>Beatkillaz</t>
  </si>
  <si>
    <t>DPKN AD</t>
  </si>
  <si>
    <t>Strike team</t>
  </si>
  <si>
    <t>Beatkillazz</t>
  </si>
  <si>
    <t>Kids Gang Ādaži</t>
  </si>
  <si>
    <t>Twin hip hop crew Ādaži</t>
  </si>
  <si>
    <t>Falkon Kaprize</t>
  </si>
  <si>
    <t>TRIUMFS COOL KIDS</t>
  </si>
  <si>
    <t>Kaprize Ozolnieki</t>
  </si>
  <si>
    <t>Deju Studija TRIUMFS</t>
  </si>
  <si>
    <t>Hip Hop Formation Adults 2 Open Class</t>
  </si>
  <si>
    <t>Parent Power Crew</t>
  </si>
  <si>
    <t>FIRE TEAM</t>
  </si>
  <si>
    <t>Mayama Crew</t>
  </si>
  <si>
    <t>TRIUMFS NEXT GENERATION</t>
  </si>
  <si>
    <t>Street Dance Show Formations Juniors</t>
  </si>
  <si>
    <t>Young Gang Ādaži</t>
  </si>
  <si>
    <t>Sticky</t>
  </si>
  <si>
    <t>Valteres Dance Studio</t>
  </si>
  <si>
    <t>Night&amp;day Jelgava</t>
  </si>
  <si>
    <t>Night&amp;day studio</t>
  </si>
  <si>
    <t>REBEL TEAM</t>
  </si>
  <si>
    <t>TRIUMFS PARTY ANIMALS</t>
  </si>
  <si>
    <t>Team Ādaži</t>
  </si>
  <si>
    <t>Beat Band Ādaži</t>
  </si>
  <si>
    <t>Hermīna Bekiča</t>
  </si>
  <si>
    <t>Ulanova Marija</t>
  </si>
  <si>
    <t>Volosanova Juliana</t>
  </si>
  <si>
    <t>Rīgas Bolderājas Jaunā Pamatskola</t>
  </si>
  <si>
    <t>Melisa Ļešova</t>
  </si>
  <si>
    <t>Liepājas Bērnu un Jaunātnes centrs</t>
  </si>
  <si>
    <t>Anastasija Belovinceva</t>
  </si>
  <si>
    <t>Ketrīna Kabakova</t>
  </si>
  <si>
    <t>MVĢ interešu izglītības deju kolektīvs</t>
  </si>
  <si>
    <t>Olīvija Riekstiņa</t>
  </si>
  <si>
    <t>Arina Gubareva</t>
  </si>
  <si>
    <t>Viktorija Stalbova</t>
  </si>
  <si>
    <t>Gerika-Gēgermane Žaklina &amp; Leščinska Elizabete</t>
  </si>
  <si>
    <t>Aļina Dermenži &amp; Alina Kolobanova</t>
  </si>
  <si>
    <t>Nortija Puļķe &amp; Emīlija Eglīte</t>
  </si>
  <si>
    <t>Pakse Eva &amp; Jaunarāja Amanda</t>
  </si>
  <si>
    <t>Grobiņa</t>
  </si>
  <si>
    <t>Vendija</t>
  </si>
  <si>
    <t>Grobinas Mūzikas un mākslas skola</t>
  </si>
  <si>
    <t>Dzirkstelītes</t>
  </si>
  <si>
    <t>Vendija 3.a klase</t>
  </si>
  <si>
    <t>Vendija 1.b klase</t>
  </si>
  <si>
    <t>Vendija M5 grupa</t>
  </si>
  <si>
    <t>Vendija M3 grupa</t>
  </si>
  <si>
    <t>Vendija 4.a klase</t>
  </si>
  <si>
    <t>Vendija 2. klase</t>
  </si>
  <si>
    <t>Mārupes Valsts Ģimnāzija</t>
  </si>
  <si>
    <t>Art in motion</t>
  </si>
  <si>
    <t>PAnda Dance factory</t>
  </si>
  <si>
    <t>Dzintari Juniori B grupa</t>
  </si>
  <si>
    <t>Colour Point</t>
  </si>
  <si>
    <t>TRIUMFS LOLLIPOPS</t>
  </si>
  <si>
    <t>TRIUMFS BIG BOSS TEAM</t>
  </si>
  <si>
    <t>Freedance formation children</t>
  </si>
  <si>
    <t>TRIUMFS FASHION KIDS</t>
  </si>
  <si>
    <t>TRIUMFS RIGA KIDS</t>
  </si>
  <si>
    <t>Freedance solo children</t>
  </si>
  <si>
    <t>Barkanova Milana</t>
  </si>
  <si>
    <t>Keita Pošere &amp; Heidija Vazne</t>
  </si>
  <si>
    <t>Show group «MIX»</t>
  </si>
  <si>
    <t>Dzintari Jaunākā A grupa</t>
  </si>
  <si>
    <t>Vendija 3.b klase</t>
  </si>
  <si>
    <t>Sivicka Tifānila</t>
  </si>
  <si>
    <t>Evija Zāle</t>
  </si>
  <si>
    <t>Keita Pošere</t>
  </si>
  <si>
    <t>Anna Marija Hudjakova</t>
  </si>
  <si>
    <t>Grēta Ulla Falka</t>
  </si>
  <si>
    <t>Elisaveta Filipu</t>
  </si>
  <si>
    <t>Keisija Dedze</t>
  </si>
  <si>
    <t>Laura Jurgevica</t>
  </si>
  <si>
    <t>Milana Barkanova</t>
  </si>
  <si>
    <t>Valeriia Osadsha</t>
  </si>
  <si>
    <t>Klaudija Čivzele</t>
  </si>
  <si>
    <t>Sāra Kārkliņa Probuka</t>
  </si>
  <si>
    <t>Anna Leite</t>
  </si>
  <si>
    <t>Gabriela Bieriņa Sproģe</t>
  </si>
  <si>
    <t>SDC MAFIA</t>
  </si>
  <si>
    <t>SDC Youth</t>
  </si>
  <si>
    <t>SNICK Dance Company</t>
  </si>
  <si>
    <t>GMDstudio</t>
  </si>
  <si>
    <t>Flawless</t>
  </si>
  <si>
    <t>RealiseStyle crew</t>
  </si>
  <si>
    <t>Kuldīgas Novada BJC</t>
  </si>
  <si>
    <t>Siguldas novada Jaunrades centrs</t>
  </si>
  <si>
    <t>Latvian Open 2025</t>
  </si>
  <si>
    <t>TVORCHA CREW</t>
  </si>
  <si>
    <t>6A Dance Beat</t>
  </si>
  <si>
    <t>Dance Beat Studio</t>
  </si>
  <si>
    <t>Pick Me</t>
  </si>
  <si>
    <t>Stoptime Dance Studio</t>
  </si>
  <si>
    <t>J3 Dance Beat</t>
  </si>
  <si>
    <t>5A Dance Beat</t>
  </si>
  <si>
    <t>5B Dance Beat</t>
  </si>
  <si>
    <t>6B Dance Beat</t>
  </si>
  <si>
    <t>Modern &amp; Contemporary Solo Mini Kids</t>
  </si>
  <si>
    <t>Modern &amp; Contemporary Solo Children</t>
  </si>
  <si>
    <t>Modern &amp; Contemporary Solo Junior1</t>
  </si>
  <si>
    <t>Modern &amp; Contemporary Solo Junior2</t>
  </si>
  <si>
    <t>Modern &amp; Contemporary Solo Adults</t>
  </si>
  <si>
    <t>Modern &amp; Contemporary Duos Children</t>
  </si>
  <si>
    <t>Modern &amp; Contemporary Duos Junior 1</t>
  </si>
  <si>
    <t>Modern &amp; Contemporary Duos Junior 2</t>
  </si>
  <si>
    <t>Modern &amp; Contemporary Groups Juniors</t>
  </si>
  <si>
    <t>Modern &amp; Contemporary Groups Adults</t>
  </si>
  <si>
    <t>Modern &amp; Contemporary Formations Mini Kids</t>
  </si>
  <si>
    <t>Modern &amp; Contemporary Formations Children</t>
  </si>
  <si>
    <t>Modern &amp; Contemporary Formations Juniors</t>
  </si>
  <si>
    <t>Modern &amp; Contemporary Formations Adults</t>
  </si>
  <si>
    <t>Melody</t>
  </si>
  <si>
    <t>A-Zarts</t>
  </si>
  <si>
    <t>Dejas teātris</t>
  </si>
  <si>
    <t>Modern &amp; Contemporary Duos Adults</t>
  </si>
  <si>
    <t>Modern &amp; Contemporary Groups Children</t>
  </si>
  <si>
    <t>4A Dance Beat</t>
  </si>
  <si>
    <t>DPKN Kids</t>
  </si>
  <si>
    <t>Improvisation Juniors</t>
  </si>
  <si>
    <t>Lote Baimanova</t>
  </si>
  <si>
    <t>Līva Liepiņa</t>
  </si>
  <si>
    <t>Evita Daņiļeviča</t>
  </si>
  <si>
    <t>Dora Vanaga</t>
  </si>
  <si>
    <t>Viktorija Ustinova</t>
  </si>
  <si>
    <t>Anna Keita Kreičšteina</t>
  </si>
  <si>
    <t>Agate Tamoviča</t>
  </si>
  <si>
    <t>Patrīcija Pavlovska</t>
  </si>
  <si>
    <t>Annija Saveljeva</t>
  </si>
  <si>
    <t>Evelīna Kviese -Ivanova</t>
  </si>
  <si>
    <t>Dejas teātris "ANIMA"</t>
  </si>
  <si>
    <t>Liene Lielmeža</t>
  </si>
  <si>
    <t>Guna Briža</t>
  </si>
  <si>
    <t>Adele Kurpniece</t>
  </si>
  <si>
    <t>Anete Paula Gūlbe</t>
  </si>
  <si>
    <t>Marija Zaharova</t>
  </si>
  <si>
    <t>Megija Laura Ābelīte</t>
  </si>
  <si>
    <t>Emīlija Akolova</t>
  </si>
  <si>
    <t>Gabriela Niedinga</t>
  </si>
  <si>
    <t>Olīvija Nuķe</t>
  </si>
  <si>
    <t>Patrīcija Tauriņa</t>
  </si>
  <si>
    <t>Emīlija Zverbule</t>
  </si>
  <si>
    <t>Marta Stīpniece / Līva Markevica</t>
  </si>
  <si>
    <t>Viktorija Ždanova / Grieta Tinusa</t>
  </si>
  <si>
    <t>Nikola Klimone / Ariana Novikova</t>
  </si>
  <si>
    <t>Elizaveta Stepanova / Adriana Vasiļjeva</t>
  </si>
  <si>
    <t>Rodrigo Ukstiņš</t>
  </si>
  <si>
    <t>Paula Petruseviča / Enija Grandovska</t>
  </si>
  <si>
    <t>Viktorija Svarinska / Elīza Zariņa</t>
  </si>
  <si>
    <t>Backstage Art Center</t>
  </si>
  <si>
    <t>Roberts Zelčs / Marija Zute</t>
  </si>
  <si>
    <t>Amēlija Terentjeva &amp; Dana Simanovska</t>
  </si>
  <si>
    <t>19/20</t>
  </si>
  <si>
    <t>Sintija Pavlova</t>
  </si>
  <si>
    <t>Laura Baranova</t>
  </si>
  <si>
    <t>Viktorija Šknarova</t>
  </si>
  <si>
    <t>Valērija Filippova</t>
  </si>
  <si>
    <t>Anastasija Aleksandrova</t>
  </si>
  <si>
    <t>Diāna Laminska</t>
  </si>
  <si>
    <t>Aleksa Sinkoveca</t>
  </si>
  <si>
    <t>Nikola Klimone</t>
  </si>
  <si>
    <t>Ariana Novikova</t>
  </si>
  <si>
    <t>Nikole Runča</t>
  </si>
  <si>
    <t>Elizaveta Stepanova</t>
  </si>
  <si>
    <t>Adriana Vasiljeva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</si>
</sst>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1"/>
      <charset val="186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7" tint="-0.249977111117893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indexed="8"/>
      <name val="Arial"/>
      <family val="2"/>
      <charset val="186"/>
    </font>
    <font>
      <sz val="9"/>
      <name val="Arial"/>
      <family val="2"/>
      <charset val="204"/>
    </font>
    <font>
      <b/>
      <sz val="12"/>
      <color theme="7" tint="-0.249977111117893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charset val="186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Arial"/>
      <family val="2"/>
      <charset val="186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7" fillId="0" borderId="0"/>
    <xf numFmtId="0" fontId="8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9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0" xfId="0"/>
    <xf numFmtId="0" fontId="3" fillId="0" borderId="1" xfId="6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1" xfId="9" applyFont="1" applyFill="1" applyBorder="1" applyAlignment="1">
      <alignment horizontal="center"/>
    </xf>
    <xf numFmtId="0" fontId="1" fillId="0" borderId="1" xfId="0" applyFont="1" applyBorder="1"/>
    <xf numFmtId="0" fontId="10" fillId="2" borderId="1" xfId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3" xfId="0" applyBorder="1" applyAlignment="1"/>
    <xf numFmtId="0" fontId="5" fillId="0" borderId="1" xfId="0" applyFont="1" applyBorder="1"/>
    <xf numFmtId="0" fontId="5" fillId="0" borderId="1" xfId="6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11" fillId="0" borderId="0" xfId="9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Font="1" applyFill="1" applyBorder="1"/>
    <xf numFmtId="0" fontId="0" fillId="3" borderId="1" xfId="0" applyFill="1" applyBorder="1"/>
    <xf numFmtId="0" fontId="0" fillId="0" borderId="0" xfId="0" applyBorder="1" applyAlignment="1">
      <alignment horizontal="left"/>
    </xf>
    <xf numFmtId="0" fontId="14" fillId="0" borderId="0" xfId="0" applyFont="1" applyFill="1" applyBorder="1"/>
    <xf numFmtId="0" fontId="5" fillId="0" borderId="2" xfId="0" applyFont="1" applyFill="1" applyBorder="1"/>
    <xf numFmtId="0" fontId="3" fillId="0" borderId="2" xfId="6" applyFont="1" applyFill="1" applyBorder="1"/>
    <xf numFmtId="0" fontId="13" fillId="0" borderId="2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14" fillId="3" borderId="1" xfId="0" applyFont="1" applyFill="1" applyBorder="1"/>
    <xf numFmtId="0" fontId="16" fillId="3" borderId="1" xfId="10" applyFont="1" applyFill="1" applyBorder="1"/>
    <xf numFmtId="0" fontId="17" fillId="3" borderId="1" xfId="14" applyFont="1" applyFill="1" applyBorder="1" applyAlignment="1">
      <alignment horizontal="left"/>
    </xf>
    <xf numFmtId="0" fontId="16" fillId="3" borderId="1" xfId="14" applyFont="1" applyFill="1" applyBorder="1"/>
    <xf numFmtId="0" fontId="16" fillId="3" borderId="1" xfId="19" applyFont="1" applyFill="1" applyBorder="1"/>
    <xf numFmtId="0" fontId="17" fillId="3" borderId="1" xfId="24" applyFont="1" applyFill="1" applyBorder="1" applyAlignment="1">
      <alignment horizontal="left"/>
    </xf>
    <xf numFmtId="0" fontId="16" fillId="3" borderId="1" xfId="24" applyFill="1" applyBorder="1"/>
    <xf numFmtId="0" fontId="16" fillId="3" borderId="2" xfId="24" applyFill="1" applyBorder="1"/>
    <xf numFmtId="0" fontId="16" fillId="3" borderId="1" xfId="25" applyFill="1" applyBorder="1"/>
    <xf numFmtId="0" fontId="0" fillId="0" borderId="2" xfId="0" applyBorder="1"/>
    <xf numFmtId="0" fontId="9" fillId="2" borderId="2" xfId="0" applyFont="1" applyFill="1" applyBorder="1" applyAlignment="1">
      <alignment horizontal="center"/>
    </xf>
    <xf numFmtId="0" fontId="17" fillId="3" borderId="2" xfId="24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7" fillId="3" borderId="1" xfId="26" applyFont="1" applyFill="1" applyBorder="1" applyAlignment="1">
      <alignment horizontal="left"/>
    </xf>
    <xf numFmtId="0" fontId="16" fillId="3" borderId="1" xfId="26" applyFill="1" applyBorder="1"/>
    <xf numFmtId="0" fontId="17" fillId="3" borderId="1" xfId="0" applyFont="1" applyFill="1" applyBorder="1" applyAlignment="1">
      <alignment horizontal="left"/>
    </xf>
    <xf numFmtId="0" fontId="16" fillId="3" borderId="1" xfId="0" applyFont="1" applyFill="1" applyBorder="1"/>
    <xf numFmtId="0" fontId="9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3" borderId="1" xfId="5" applyFont="1" applyFill="1" applyBorder="1" applyAlignment="1">
      <alignment horizontal="left"/>
    </xf>
    <xf numFmtId="0" fontId="18" fillId="3" borderId="1" xfId="0" applyFont="1" applyFill="1" applyBorder="1"/>
    <xf numFmtId="0" fontId="5" fillId="3" borderId="2" xfId="0" applyFont="1" applyFill="1" applyBorder="1"/>
    <xf numFmtId="0" fontId="5" fillId="3" borderId="2" xfId="12" applyFont="1" applyFill="1" applyBorder="1"/>
    <xf numFmtId="0" fontId="15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16" fillId="3" borderId="0" xfId="25" applyFill="1" applyBorder="1"/>
    <xf numFmtId="0" fontId="5" fillId="3" borderId="4" xfId="0" applyFont="1" applyFill="1" applyBorder="1" applyAlignment="1">
      <alignment horizontal="left"/>
    </xf>
    <xf numFmtId="0" fontId="5" fillId="3" borderId="4" xfId="12" applyFont="1" applyFill="1" applyBorder="1"/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/>
    </xf>
    <xf numFmtId="0" fontId="19" fillId="0" borderId="1" xfId="6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12" applyFont="1" applyFill="1" applyBorder="1" applyAlignment="1">
      <alignment horizontal="left" vertical="center"/>
    </xf>
    <xf numFmtId="0" fontId="20" fillId="3" borderId="1" xfId="18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/>
    <xf numFmtId="0" fontId="0" fillId="0" borderId="0" xfId="0" applyAlignment="1">
      <alignment horizontal="center"/>
    </xf>
    <xf numFmtId="0" fontId="16" fillId="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1" xfId="6" applyFont="1" applyFill="1" applyBorder="1" applyAlignment="1">
      <alignment horizontal="left" vertical="center" wrapText="1"/>
    </xf>
    <xf numFmtId="0" fontId="5" fillId="3" borderId="0" xfId="6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4" fillId="3" borderId="1" xfId="0" applyFont="1" applyFill="1" applyBorder="1" applyAlignment="1">
      <alignment horizontal="center"/>
    </xf>
    <xf numFmtId="0" fontId="23" fillId="3" borderId="1" xfId="6" applyFont="1" applyFill="1" applyBorder="1" applyAlignment="1">
      <alignment horizontal="left" wrapText="1"/>
    </xf>
    <xf numFmtId="0" fontId="3" fillId="3" borderId="1" xfId="6" applyFill="1" applyBorder="1"/>
    <xf numFmtId="0" fontId="5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4" fontId="14" fillId="3" borderId="1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3" borderId="1" xfId="26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5" fillId="0" borderId="0" xfId="0" applyFont="1" applyBorder="1"/>
    <xf numFmtId="0" fontId="17" fillId="3" borderId="1" xfId="14" applyFont="1" applyFill="1" applyBorder="1" applyAlignment="1">
      <alignment horizontal="center"/>
    </xf>
    <xf numFmtId="0" fontId="17" fillId="3" borderId="1" xfId="24" applyFont="1" applyFill="1" applyBorder="1" applyAlignment="1">
      <alignment horizontal="center"/>
    </xf>
    <xf numFmtId="0" fontId="17" fillId="3" borderId="2" xfId="24" applyFont="1" applyFill="1" applyBorder="1" applyAlignment="1">
      <alignment horizontal="center"/>
    </xf>
    <xf numFmtId="0" fontId="16" fillId="3" borderId="2" xfId="24" applyFill="1" applyBorder="1" applyAlignment="1">
      <alignment horizontal="center"/>
    </xf>
    <xf numFmtId="0" fontId="17" fillId="3" borderId="1" xfId="26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3" borderId="1" xfId="5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3" borderId="1" xfId="19" applyFont="1" applyFill="1" applyBorder="1" applyAlignment="1">
      <alignment horizontal="center"/>
    </xf>
    <xf numFmtId="0" fontId="16" fillId="3" borderId="1" xfId="10" applyFont="1" applyFill="1" applyBorder="1" applyAlignment="1">
      <alignment horizontal="center"/>
    </xf>
    <xf numFmtId="0" fontId="20" fillId="3" borderId="1" xfId="18" applyFont="1" applyFill="1" applyBorder="1" applyAlignment="1">
      <alignment horizontal="center" vertical="center"/>
    </xf>
    <xf numFmtId="0" fontId="6" fillId="3" borderId="1" xfId="26" applyFont="1" applyFill="1" applyBorder="1" applyAlignment="1">
      <alignment horizontal="left"/>
    </xf>
    <xf numFmtId="0" fontId="4" fillId="2" borderId="0" xfId="1" applyFont="1" applyFill="1" applyBorder="1" applyAlignment="1">
      <alignment horizontal="center" vertical="center" wrapText="1"/>
    </xf>
    <xf numFmtId="0" fontId="5" fillId="3" borderId="5" xfId="6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11" fillId="0" borderId="2" xfId="9" applyFont="1" applyFill="1" applyBorder="1" applyAlignment="1">
      <alignment horizontal="center"/>
    </xf>
    <xf numFmtId="0" fontId="2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3" borderId="0" xfId="24" applyFill="1" applyBorder="1"/>
    <xf numFmtId="0" fontId="29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6" fillId="3" borderId="4" xfId="26" applyFont="1" applyFill="1" applyBorder="1" applyAlignment="1">
      <alignment horizontal="left"/>
    </xf>
    <xf numFmtId="0" fontId="17" fillId="3" borderId="4" xfId="26" applyFont="1" applyFill="1" applyBorder="1" applyAlignment="1">
      <alignment horizontal="center"/>
    </xf>
    <xf numFmtId="0" fontId="16" fillId="3" borderId="4" xfId="26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6" fillId="3" borderId="1" xfId="25" applyFill="1" applyBorder="1" applyAlignment="1">
      <alignment horizontal="center" vertical="center"/>
    </xf>
    <xf numFmtId="0" fontId="16" fillId="3" borderId="0" xfId="25" applyFill="1" applyBorder="1" applyAlignment="1">
      <alignment horizontal="center" vertical="center"/>
    </xf>
    <xf numFmtId="0" fontId="3" fillId="3" borderId="1" xfId="6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/>
    </xf>
    <xf numFmtId="0" fontId="19" fillId="0" borderId="0" xfId="6" applyFont="1" applyFill="1" applyBorder="1" applyAlignment="1">
      <alignment horizontal="center" vertical="center" wrapText="1"/>
    </xf>
    <xf numFmtId="0" fontId="20" fillId="3" borderId="2" xfId="18" applyFont="1" applyFill="1" applyBorder="1" applyAlignment="1">
      <alignment horizontal="left" vertical="center"/>
    </xf>
    <xf numFmtId="0" fontId="20" fillId="3" borderId="2" xfId="18" applyFont="1" applyFill="1" applyBorder="1" applyAlignment="1">
      <alignment horizontal="center" vertical="center"/>
    </xf>
    <xf numFmtId="0" fontId="20" fillId="3" borderId="2" xfId="12" applyFont="1" applyFill="1" applyBorder="1" applyAlignment="1">
      <alignment horizontal="left" vertical="center"/>
    </xf>
    <xf numFmtId="0" fontId="30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27">
    <cellStyle name="Excel Built-in Normal" xfId="8"/>
    <cellStyle name="Normal 2" xfId="2"/>
    <cellStyle name="Normal 3" xfId="3"/>
    <cellStyle name="Normal 3 2" xfId="4"/>
    <cellStyle name="Normal 4" xfId="5"/>
    <cellStyle name="Normal_Reitings 2 2004" xfId="6"/>
    <cellStyle name="Parastais" xfId="0" builtinId="0"/>
    <cellStyle name="Parastais 10" xfId="20"/>
    <cellStyle name="Parastais 11" xfId="15"/>
    <cellStyle name="Parastais 13" xfId="19"/>
    <cellStyle name="Parastais 14" xfId="21"/>
    <cellStyle name="Parastais 15" xfId="24"/>
    <cellStyle name="Parastais 16" xfId="22"/>
    <cellStyle name="Parastais 17" xfId="23"/>
    <cellStyle name="Parastais 18" xfId="25"/>
    <cellStyle name="Parastais 19" xfId="26"/>
    <cellStyle name="Parastais 2" xfId="10"/>
    <cellStyle name="Parastais 3" xfId="11"/>
    <cellStyle name="Parastais 4" xfId="14"/>
    <cellStyle name="Parastais 5" xfId="12"/>
    <cellStyle name="Parastais 6" xfId="13"/>
    <cellStyle name="Parastais 7" xfId="17"/>
    <cellStyle name="Parastais 8" xfId="16"/>
    <cellStyle name="Parastais 9" xfId="18"/>
    <cellStyle name="Обычный 2" xfId="7"/>
    <cellStyle name="Обычный 2 2" xfId="9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5"/>
  <sheetViews>
    <sheetView topLeftCell="A25" zoomScale="80" zoomScaleNormal="80" workbookViewId="0">
      <selection activeCell="B34" sqref="B34"/>
    </sheetView>
  </sheetViews>
  <sheetFormatPr defaultRowHeight="15"/>
  <cols>
    <col min="2" max="2" width="32.28515625" bestFit="1" customWidth="1"/>
    <col min="3" max="3" width="23.28515625" bestFit="1" customWidth="1"/>
    <col min="4" max="4" width="23.28515625" style="8" customWidth="1"/>
    <col min="5" max="5" width="12.140625" style="8" customWidth="1"/>
    <col min="6" max="6" width="11.85546875" style="8" customWidth="1"/>
    <col min="10" max="10" width="9.140625" style="8"/>
  </cols>
  <sheetData>
    <row r="1" spans="1:11" s="8" customFormat="1"/>
    <row r="2" spans="1:11" s="8" customFormat="1" ht="23.25">
      <c r="A2" s="192" t="s">
        <v>29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s="8" customFormat="1" ht="76.5">
      <c r="A3" s="5" t="s">
        <v>1</v>
      </c>
      <c r="B3" s="1"/>
      <c r="C3" s="1"/>
      <c r="D3" s="1"/>
      <c r="E3" s="2" t="s">
        <v>142</v>
      </c>
      <c r="F3" s="2" t="s">
        <v>227</v>
      </c>
      <c r="G3" s="2" t="s">
        <v>306</v>
      </c>
      <c r="H3" s="4" t="s">
        <v>542</v>
      </c>
      <c r="I3" s="4" t="s">
        <v>662</v>
      </c>
      <c r="J3" s="4"/>
      <c r="K3" s="7" t="s">
        <v>541</v>
      </c>
    </row>
    <row r="4" spans="1:11" s="8" customFormat="1" ht="15.75">
      <c r="A4" s="6"/>
      <c r="B4" s="22"/>
      <c r="C4" s="1"/>
      <c r="D4" s="1"/>
      <c r="E4" s="11"/>
      <c r="F4" s="1"/>
      <c r="G4" s="11"/>
      <c r="H4" s="1"/>
      <c r="I4" s="1"/>
      <c r="J4" s="1"/>
      <c r="K4" s="10"/>
    </row>
    <row r="5" spans="1:11" s="8" customFormat="1"/>
    <row r="6" spans="1:11" s="8" customFormat="1"/>
    <row r="7" spans="1:11" s="8" customFormat="1" ht="15.75" customHeight="1">
      <c r="A7" s="192" t="s">
        <v>30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</row>
    <row r="8" spans="1:11" s="8" customFormat="1" ht="76.5">
      <c r="A8" s="5" t="s">
        <v>1</v>
      </c>
      <c r="B8" s="1"/>
      <c r="C8" s="1"/>
      <c r="D8" s="1"/>
      <c r="E8" s="2" t="s">
        <v>142</v>
      </c>
      <c r="F8" s="2" t="s">
        <v>227</v>
      </c>
      <c r="G8" s="2" t="s">
        <v>306</v>
      </c>
      <c r="H8" s="4" t="s">
        <v>542</v>
      </c>
      <c r="I8" s="4" t="s">
        <v>662</v>
      </c>
      <c r="J8" s="4"/>
      <c r="K8" s="7" t="s">
        <v>541</v>
      </c>
    </row>
    <row r="9" spans="1:11" s="8" customFormat="1" ht="15.75">
      <c r="A9" s="6"/>
      <c r="B9" s="22"/>
      <c r="C9" s="1"/>
      <c r="D9" s="1"/>
      <c r="E9" s="11"/>
      <c r="F9" s="1"/>
      <c r="G9" s="11"/>
      <c r="H9" s="1"/>
      <c r="I9" s="1"/>
      <c r="J9" s="1"/>
      <c r="K9" s="10"/>
    </row>
    <row r="10" spans="1:11" s="8" customFormat="1"/>
    <row r="11" spans="1:11" s="8" customFormat="1" ht="23.25">
      <c r="A11" s="192" t="s">
        <v>53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</row>
    <row r="12" spans="1:11" s="8" customFormat="1" ht="76.5">
      <c r="A12" s="5" t="s">
        <v>1</v>
      </c>
      <c r="B12" s="1"/>
      <c r="C12" s="1"/>
      <c r="D12" s="1"/>
      <c r="E12" s="2" t="s">
        <v>142</v>
      </c>
      <c r="F12" s="2" t="s">
        <v>227</v>
      </c>
      <c r="G12" s="2" t="s">
        <v>306</v>
      </c>
      <c r="H12" s="4" t="s">
        <v>542</v>
      </c>
      <c r="I12" s="4" t="s">
        <v>662</v>
      </c>
      <c r="J12" s="4"/>
      <c r="K12" s="7" t="s">
        <v>541</v>
      </c>
    </row>
    <row r="13" spans="1:11" s="8" customFormat="1" ht="15.75">
      <c r="A13" s="23"/>
      <c r="B13" s="1"/>
      <c r="C13" s="1"/>
      <c r="D13" s="1"/>
      <c r="E13" s="1"/>
      <c r="F13" s="21"/>
      <c r="G13" s="13"/>
      <c r="H13" s="13"/>
      <c r="I13" s="13"/>
      <c r="J13" s="13"/>
      <c r="K13" s="12">
        <f>G13</f>
        <v>0</v>
      </c>
    </row>
    <row r="14" spans="1:11" s="8" customFormat="1"/>
    <row r="15" spans="1:11" s="8" customFormat="1"/>
    <row r="16" spans="1:11" s="8" customFormat="1" ht="23.25">
      <c r="A16" s="192" t="s">
        <v>26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</row>
    <row r="17" spans="1:16" s="8" customFormat="1" ht="76.5">
      <c r="A17" s="5" t="s">
        <v>1</v>
      </c>
      <c r="B17" s="1"/>
      <c r="C17" s="1"/>
      <c r="D17" s="1"/>
      <c r="E17" s="2" t="s">
        <v>142</v>
      </c>
      <c r="F17" s="2" t="s">
        <v>227</v>
      </c>
      <c r="G17" s="2" t="s">
        <v>306</v>
      </c>
      <c r="H17" s="4" t="s">
        <v>542</v>
      </c>
      <c r="I17" s="4" t="s">
        <v>662</v>
      </c>
      <c r="J17" s="4"/>
      <c r="K17" s="7" t="s">
        <v>541</v>
      </c>
    </row>
    <row r="18" spans="1:16" s="8" customFormat="1" ht="15.75">
      <c r="A18" s="23">
        <v>1</v>
      </c>
      <c r="B18" s="155" t="s">
        <v>145</v>
      </c>
      <c r="C18" s="155" t="s">
        <v>140</v>
      </c>
      <c r="D18" s="155" t="s">
        <v>146</v>
      </c>
      <c r="E18" s="13">
        <f>100</f>
        <v>100</v>
      </c>
      <c r="F18" s="9"/>
      <c r="G18" s="13"/>
      <c r="H18" s="13"/>
      <c r="I18" s="3"/>
      <c r="J18" s="3"/>
      <c r="K18" s="12">
        <f>E18</f>
        <v>100</v>
      </c>
    </row>
    <row r="19" spans="1:16" s="8" customFormat="1" ht="15.75">
      <c r="A19" s="23"/>
      <c r="B19" s="20"/>
      <c r="C19" s="20"/>
      <c r="D19" s="20"/>
      <c r="E19" s="13"/>
      <c r="F19" s="9"/>
      <c r="G19" s="13"/>
      <c r="H19" s="13"/>
      <c r="I19" s="3"/>
      <c r="J19" s="3"/>
      <c r="K19" s="12">
        <f>G19</f>
        <v>0</v>
      </c>
    </row>
    <row r="20" spans="1:16" s="8" customFormat="1">
      <c r="N20" s="26"/>
      <c r="O20" s="26"/>
      <c r="P20" s="26"/>
    </row>
    <row r="21" spans="1:16" s="8" customFormat="1">
      <c r="N21" s="31"/>
      <c r="O21" s="35"/>
      <c r="P21" s="26"/>
    </row>
    <row r="22" spans="1:16" ht="23.25">
      <c r="A22" s="192" t="s">
        <v>19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N22" s="26"/>
      <c r="O22" s="26"/>
      <c r="P22" s="26"/>
    </row>
    <row r="23" spans="1:16" ht="76.5">
      <c r="A23" s="5" t="s">
        <v>1</v>
      </c>
      <c r="B23" s="1"/>
      <c r="C23" s="1"/>
      <c r="D23" s="1"/>
      <c r="E23" s="2" t="s">
        <v>142</v>
      </c>
      <c r="F23" s="2" t="s">
        <v>227</v>
      </c>
      <c r="G23" s="2" t="s">
        <v>306</v>
      </c>
      <c r="H23" s="4" t="s">
        <v>542</v>
      </c>
      <c r="I23" s="4" t="s">
        <v>662</v>
      </c>
      <c r="J23" s="4"/>
      <c r="K23" s="7" t="s">
        <v>541</v>
      </c>
    </row>
    <row r="24" spans="1:16" s="8" customFormat="1" ht="15.75">
      <c r="A24" s="23">
        <v>1</v>
      </c>
      <c r="B24" s="20" t="s">
        <v>574</v>
      </c>
      <c r="C24" s="20" t="s">
        <v>560</v>
      </c>
      <c r="D24" s="20"/>
      <c r="E24" s="13"/>
      <c r="F24" s="9"/>
      <c r="G24" s="13"/>
      <c r="H24" s="13">
        <v>99</v>
      </c>
      <c r="I24" s="13">
        <f>103</f>
        <v>103</v>
      </c>
      <c r="J24" s="3"/>
      <c r="K24" s="7">
        <f>H24+I24</f>
        <v>202</v>
      </c>
    </row>
    <row r="25" spans="1:16" ht="15.75">
      <c r="A25" s="5">
        <v>2</v>
      </c>
      <c r="B25" s="1" t="s">
        <v>592</v>
      </c>
      <c r="C25" s="1" t="s">
        <v>593</v>
      </c>
      <c r="D25" s="1"/>
      <c r="E25" s="2"/>
      <c r="F25" s="2"/>
      <c r="G25" s="2"/>
      <c r="H25" s="13">
        <v>103</v>
      </c>
      <c r="I25" s="4"/>
      <c r="J25" s="4"/>
      <c r="K25" s="7">
        <f>H25</f>
        <v>103</v>
      </c>
    </row>
    <row r="26" spans="1:16" s="8" customFormat="1" ht="15.75">
      <c r="A26" s="23">
        <v>3</v>
      </c>
      <c r="B26" s="20" t="s">
        <v>663</v>
      </c>
      <c r="C26" s="20" t="s">
        <v>663</v>
      </c>
      <c r="D26" s="20"/>
      <c r="E26" s="13"/>
      <c r="F26" s="9"/>
      <c r="G26" s="13"/>
      <c r="H26" s="13"/>
      <c r="I26" s="13">
        <v>99</v>
      </c>
      <c r="J26" s="3"/>
      <c r="K26" s="7">
        <f>I26</f>
        <v>99</v>
      </c>
    </row>
    <row r="28" spans="1:16" ht="23.25">
      <c r="A28" s="192" t="s">
        <v>126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</row>
    <row r="29" spans="1:16" s="8" customFormat="1" ht="76.5">
      <c r="A29" s="5" t="s">
        <v>1</v>
      </c>
      <c r="B29" s="1"/>
      <c r="C29" s="1"/>
      <c r="D29" s="1"/>
      <c r="E29" s="2" t="s">
        <v>142</v>
      </c>
      <c r="F29" s="2" t="s">
        <v>227</v>
      </c>
      <c r="G29" s="2" t="s">
        <v>306</v>
      </c>
      <c r="H29" s="4" t="s">
        <v>542</v>
      </c>
      <c r="I29" s="4" t="s">
        <v>662</v>
      </c>
      <c r="J29" s="4"/>
      <c r="K29" s="7" t="s">
        <v>541</v>
      </c>
    </row>
    <row r="30" spans="1:16" s="8" customFormat="1" ht="15.75">
      <c r="A30" s="23"/>
      <c r="B30" s="1"/>
      <c r="C30" s="1"/>
      <c r="D30" s="1"/>
      <c r="E30" s="13"/>
      <c r="F30" s="21"/>
      <c r="G30" s="13"/>
      <c r="H30" s="13"/>
      <c r="I30" s="13"/>
      <c r="J30" s="13"/>
      <c r="K30" s="12">
        <f>G30</f>
        <v>0</v>
      </c>
    </row>
    <row r="31" spans="1:16" s="8" customFormat="1"/>
    <row r="32" spans="1:16" ht="23.25">
      <c r="A32" s="192" t="s">
        <v>31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</row>
    <row r="33" spans="1:18" ht="76.5">
      <c r="A33" s="5" t="s">
        <v>1</v>
      </c>
      <c r="B33" s="1"/>
      <c r="C33" s="1"/>
      <c r="D33" s="1"/>
      <c r="E33" s="2" t="s">
        <v>142</v>
      </c>
      <c r="F33" s="2" t="s">
        <v>227</v>
      </c>
      <c r="G33" s="2" t="s">
        <v>306</v>
      </c>
      <c r="H33" s="4" t="s">
        <v>542</v>
      </c>
      <c r="I33" s="4" t="s">
        <v>662</v>
      </c>
      <c r="J33" s="4"/>
      <c r="K33" s="7" t="s">
        <v>541</v>
      </c>
      <c r="R33" s="36"/>
    </row>
    <row r="34" spans="1:18" s="8" customFormat="1" ht="15.75">
      <c r="A34" s="5">
        <v>1</v>
      </c>
      <c r="B34" s="1" t="s">
        <v>586</v>
      </c>
      <c r="C34" s="1" t="s">
        <v>217</v>
      </c>
      <c r="D34" s="1"/>
      <c r="E34" s="2"/>
      <c r="F34" s="2"/>
      <c r="G34" s="2"/>
      <c r="H34" s="13">
        <f>103</f>
        <v>103</v>
      </c>
      <c r="I34" s="4"/>
      <c r="J34" s="4"/>
      <c r="K34" s="7">
        <f>H34</f>
        <v>103</v>
      </c>
      <c r="R34" s="36"/>
    </row>
    <row r="35" spans="1:18" ht="15.75">
      <c r="A35" s="23">
        <v>2</v>
      </c>
      <c r="B35" s="1" t="s">
        <v>587</v>
      </c>
      <c r="C35" s="1" t="s">
        <v>582</v>
      </c>
      <c r="D35" s="1"/>
      <c r="E35" s="89"/>
      <c r="F35" s="88"/>
      <c r="G35" s="13"/>
      <c r="H35" s="13">
        <f>99</f>
        <v>99</v>
      </c>
      <c r="I35" s="13"/>
      <c r="J35" s="13"/>
      <c r="K35" s="7">
        <f>H35</f>
        <v>99</v>
      </c>
    </row>
    <row r="36" spans="1:18" s="8" customFormat="1" ht="15.75">
      <c r="A36" s="23">
        <v>2</v>
      </c>
      <c r="B36" s="1" t="s">
        <v>658</v>
      </c>
      <c r="C36" s="1" t="s">
        <v>660</v>
      </c>
      <c r="D36" s="1"/>
      <c r="E36" s="89"/>
      <c r="F36" s="88"/>
      <c r="G36" s="13"/>
      <c r="H36" s="13"/>
      <c r="I36" s="13">
        <v>99</v>
      </c>
      <c r="J36" s="13"/>
      <c r="K36" s="7">
        <f>I36</f>
        <v>99</v>
      </c>
    </row>
    <row r="37" spans="1:18" s="8" customFormat="1" ht="15.75">
      <c r="A37" s="185"/>
      <c r="B37" s="26"/>
      <c r="C37" s="26"/>
      <c r="D37" s="26"/>
      <c r="E37" s="186"/>
      <c r="F37" s="187"/>
      <c r="G37" s="102"/>
      <c r="H37" s="102"/>
      <c r="I37" s="102"/>
      <c r="J37" s="102"/>
      <c r="K37" s="149"/>
    </row>
    <row r="38" spans="1:18" s="8" customFormat="1" ht="15.75">
      <c r="A38" s="185"/>
      <c r="B38" s="26"/>
      <c r="C38" s="26"/>
      <c r="D38" s="26"/>
      <c r="E38" s="186"/>
      <c r="F38" s="187"/>
      <c r="G38" s="102"/>
      <c r="H38" s="102"/>
      <c r="I38" s="102"/>
      <c r="J38" s="102"/>
      <c r="K38" s="149"/>
    </row>
    <row r="39" spans="1:18" s="8" customFormat="1" ht="23.25">
      <c r="A39" s="192" t="s">
        <v>588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</row>
    <row r="40" spans="1:18" s="8" customFormat="1" ht="76.5">
      <c r="A40" s="5" t="s">
        <v>1</v>
      </c>
      <c r="B40" s="1"/>
      <c r="C40" s="1"/>
      <c r="D40" s="1"/>
      <c r="E40" s="2" t="s">
        <v>142</v>
      </c>
      <c r="F40" s="2" t="s">
        <v>227</v>
      </c>
      <c r="G40" s="2" t="s">
        <v>306</v>
      </c>
      <c r="H40" s="4" t="s">
        <v>542</v>
      </c>
      <c r="I40" s="4" t="s">
        <v>662</v>
      </c>
      <c r="J40" s="4"/>
      <c r="K40" s="7" t="s">
        <v>541</v>
      </c>
    </row>
    <row r="41" spans="1:18" s="8" customFormat="1" ht="15.75">
      <c r="A41" s="5">
        <v>1</v>
      </c>
      <c r="B41" s="1" t="s">
        <v>580</v>
      </c>
      <c r="C41" s="1" t="s">
        <v>582</v>
      </c>
      <c r="D41" s="1"/>
      <c r="E41" s="2"/>
      <c r="F41" s="2"/>
      <c r="G41" s="2"/>
      <c r="H41" s="13">
        <v>106</v>
      </c>
      <c r="I41" s="4"/>
      <c r="J41" s="4"/>
      <c r="K41" s="7">
        <f>H41</f>
        <v>106</v>
      </c>
    </row>
    <row r="42" spans="1:18" s="8" customFormat="1" ht="15.75">
      <c r="A42" s="5">
        <v>2</v>
      </c>
      <c r="B42" s="1" t="s">
        <v>589</v>
      </c>
      <c r="C42" s="1" t="s">
        <v>578</v>
      </c>
      <c r="D42" s="1"/>
      <c r="E42" s="2"/>
      <c r="F42" s="2"/>
      <c r="G42" s="2"/>
      <c r="H42" s="13">
        <v>102</v>
      </c>
      <c r="I42" s="4"/>
      <c r="J42" s="4"/>
      <c r="K42" s="7">
        <f t="shared" ref="K42:K43" si="0">H42</f>
        <v>102</v>
      </c>
    </row>
    <row r="43" spans="1:18" s="8" customFormat="1" ht="15.75">
      <c r="A43" s="23">
        <v>3</v>
      </c>
      <c r="B43" s="98" t="s">
        <v>590</v>
      </c>
      <c r="C43" s="98" t="s">
        <v>591</v>
      </c>
      <c r="D43" s="98"/>
      <c r="E43" s="82"/>
      <c r="F43" s="88"/>
      <c r="G43" s="13"/>
      <c r="H43" s="13">
        <v>98</v>
      </c>
      <c r="I43" s="13"/>
      <c r="J43" s="13"/>
      <c r="K43" s="7">
        <f t="shared" si="0"/>
        <v>98</v>
      </c>
    </row>
    <row r="45" spans="1:18" ht="23.25">
      <c r="A45" s="192" t="s">
        <v>27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</row>
    <row r="46" spans="1:18" ht="76.5">
      <c r="A46" s="5" t="s">
        <v>1</v>
      </c>
      <c r="B46" s="1"/>
      <c r="C46" s="1"/>
      <c r="D46" s="1"/>
      <c r="E46" s="2" t="s">
        <v>142</v>
      </c>
      <c r="F46" s="2" t="s">
        <v>227</v>
      </c>
      <c r="G46" s="2" t="s">
        <v>306</v>
      </c>
      <c r="H46" s="4" t="s">
        <v>542</v>
      </c>
      <c r="I46" s="4" t="s">
        <v>662</v>
      </c>
      <c r="J46" s="4"/>
      <c r="K46" s="7" t="s">
        <v>541</v>
      </c>
    </row>
    <row r="47" spans="1:18" ht="15.75">
      <c r="A47" s="23">
        <v>1</v>
      </c>
      <c r="B47" s="98" t="s">
        <v>654</v>
      </c>
      <c r="C47" s="1" t="s">
        <v>656</v>
      </c>
      <c r="D47" s="98"/>
      <c r="E47" s="82"/>
      <c r="F47" s="88"/>
      <c r="G47" s="13"/>
      <c r="H47" s="13"/>
      <c r="I47" s="13">
        <v>112</v>
      </c>
      <c r="J47" s="13"/>
      <c r="K47" s="7">
        <f>I47</f>
        <v>112</v>
      </c>
    </row>
    <row r="48" spans="1:18" ht="15.75">
      <c r="A48" s="23">
        <v>2</v>
      </c>
      <c r="B48" s="98" t="s">
        <v>594</v>
      </c>
      <c r="C48" s="98" t="s">
        <v>262</v>
      </c>
      <c r="D48" s="98"/>
      <c r="E48" s="82"/>
      <c r="F48" s="88"/>
      <c r="G48" s="13"/>
      <c r="H48" s="13">
        <v>109</v>
      </c>
      <c r="I48" s="13"/>
      <c r="J48" s="13"/>
      <c r="K48" s="7">
        <f>H48</f>
        <v>109</v>
      </c>
    </row>
    <row r="49" spans="1:11" ht="15.75">
      <c r="A49" s="23">
        <v>3</v>
      </c>
      <c r="B49" s="98" t="s">
        <v>655</v>
      </c>
      <c r="C49" s="1" t="s">
        <v>656</v>
      </c>
      <c r="D49" s="98"/>
      <c r="E49" s="82"/>
      <c r="F49" s="88"/>
      <c r="G49" s="13"/>
      <c r="H49" s="13"/>
      <c r="I49" s="13">
        <v>108</v>
      </c>
      <c r="J49" s="13"/>
      <c r="K49" s="7">
        <f>I49</f>
        <v>108</v>
      </c>
    </row>
    <row r="50" spans="1:11" ht="15.75">
      <c r="A50" s="23">
        <v>4</v>
      </c>
      <c r="B50" s="98" t="s">
        <v>595</v>
      </c>
      <c r="C50" s="1" t="s">
        <v>582</v>
      </c>
      <c r="D50" s="98"/>
      <c r="E50" s="82"/>
      <c r="F50" s="88"/>
      <c r="G50" s="13"/>
      <c r="H50" s="13">
        <v>105</v>
      </c>
      <c r="I50" s="13"/>
      <c r="J50" s="13"/>
      <c r="K50" s="7">
        <f>H50</f>
        <v>105</v>
      </c>
    </row>
    <row r="51" spans="1:11" ht="15.75">
      <c r="A51" s="23">
        <v>5</v>
      </c>
      <c r="B51" s="98" t="s">
        <v>657</v>
      </c>
      <c r="C51" s="1" t="s">
        <v>657</v>
      </c>
      <c r="D51" s="98"/>
      <c r="E51" s="82"/>
      <c r="F51" s="88"/>
      <c r="G51" s="13"/>
      <c r="H51" s="13"/>
      <c r="I51" s="13">
        <v>104</v>
      </c>
      <c r="J51" s="13"/>
      <c r="K51" s="7">
        <f>I51</f>
        <v>104</v>
      </c>
    </row>
    <row r="52" spans="1:11" ht="15.75">
      <c r="A52" s="23">
        <v>6</v>
      </c>
      <c r="B52" s="98" t="s">
        <v>596</v>
      </c>
      <c r="C52" s="1" t="s">
        <v>578</v>
      </c>
      <c r="D52" s="98"/>
      <c r="E52" s="82"/>
      <c r="F52" s="88"/>
      <c r="G52" s="13"/>
      <c r="H52" s="13">
        <v>101</v>
      </c>
      <c r="I52" s="13"/>
      <c r="J52" s="13"/>
      <c r="K52" s="7">
        <f>H52</f>
        <v>101</v>
      </c>
    </row>
    <row r="53" spans="1:11" ht="15.75">
      <c r="A53" s="23">
        <v>7</v>
      </c>
      <c r="B53" s="98" t="s">
        <v>658</v>
      </c>
      <c r="C53" s="1" t="s">
        <v>660</v>
      </c>
      <c r="D53" s="98"/>
      <c r="E53" s="82"/>
      <c r="F53" s="88"/>
      <c r="G53" s="13"/>
      <c r="H53" s="13"/>
      <c r="I53" s="13">
        <v>100</v>
      </c>
      <c r="J53" s="13"/>
      <c r="K53" s="7">
        <f>I53</f>
        <v>100</v>
      </c>
    </row>
    <row r="54" spans="1:11" ht="15.75">
      <c r="A54" s="23">
        <v>8</v>
      </c>
      <c r="B54" s="98" t="s">
        <v>597</v>
      </c>
      <c r="C54" s="1" t="s">
        <v>578</v>
      </c>
      <c r="D54" s="98"/>
      <c r="E54" s="82"/>
      <c r="F54" s="88"/>
      <c r="G54" s="13"/>
      <c r="H54" s="13">
        <v>97</v>
      </c>
      <c r="I54" s="13"/>
      <c r="J54" s="13"/>
      <c r="K54" s="7">
        <f>H54</f>
        <v>97</v>
      </c>
    </row>
    <row r="55" spans="1:11" ht="15.75">
      <c r="A55" s="23">
        <v>9</v>
      </c>
      <c r="B55" s="98" t="s">
        <v>659</v>
      </c>
      <c r="C55" s="1" t="s">
        <v>661</v>
      </c>
      <c r="D55" s="98"/>
      <c r="E55" s="82"/>
      <c r="F55" s="88"/>
      <c r="G55" s="13"/>
      <c r="H55" s="13"/>
      <c r="I55" s="13">
        <v>96</v>
      </c>
      <c r="J55" s="13"/>
      <c r="K55" s="7">
        <f>I55</f>
        <v>96</v>
      </c>
    </row>
  </sheetData>
  <sortState ref="A24:K26">
    <sortCondition descending="1" ref="K24:K26"/>
  </sortState>
  <mergeCells count="9">
    <mergeCell ref="A16:K16"/>
    <mergeCell ref="A45:K45"/>
    <mergeCell ref="A22:K22"/>
    <mergeCell ref="A32:K32"/>
    <mergeCell ref="A2:K2"/>
    <mergeCell ref="A7:K7"/>
    <mergeCell ref="A28:K28"/>
    <mergeCell ref="A11:K11"/>
    <mergeCell ref="A39:K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4"/>
  <sheetViews>
    <sheetView zoomScale="80" zoomScaleNormal="80" workbookViewId="0">
      <selection activeCell="L3" sqref="L3"/>
    </sheetView>
  </sheetViews>
  <sheetFormatPr defaultRowHeight="15"/>
  <cols>
    <col min="2" max="2" width="20.28515625" bestFit="1" customWidth="1"/>
    <col min="3" max="3" width="9.140625" style="33"/>
    <col min="4" max="4" width="25" bestFit="1" customWidth="1"/>
    <col min="5" max="5" width="18.7109375" bestFit="1" customWidth="1"/>
    <col min="6" max="6" width="12.7109375" customWidth="1"/>
    <col min="7" max="7" width="10.85546875" customWidth="1"/>
    <col min="8" max="8" width="10.140625" customWidth="1"/>
    <col min="10" max="10" width="9.140625" style="8"/>
  </cols>
  <sheetData>
    <row r="1" spans="1:17" ht="23.25">
      <c r="A1" s="192" t="s">
        <v>33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4"/>
      <c r="M1" s="14"/>
      <c r="N1" s="14"/>
      <c r="O1" s="14"/>
      <c r="P1" s="14"/>
      <c r="Q1" s="14"/>
    </row>
    <row r="2" spans="1:17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393</v>
      </c>
      <c r="I2" s="4" t="s">
        <v>542</v>
      </c>
      <c r="J2" s="4" t="s">
        <v>662</v>
      </c>
      <c r="K2" s="7" t="s">
        <v>541</v>
      </c>
      <c r="L2" s="8"/>
      <c r="M2" s="8"/>
      <c r="N2" s="8"/>
      <c r="O2" s="8"/>
      <c r="P2" s="8"/>
      <c r="Q2" s="8"/>
    </row>
    <row r="3" spans="1:17" ht="15.75">
      <c r="A3" s="6">
        <v>1</v>
      </c>
      <c r="B3" s="83" t="s">
        <v>49</v>
      </c>
      <c r="C3" s="83">
        <v>2012</v>
      </c>
      <c r="D3" s="83" t="s">
        <v>13</v>
      </c>
      <c r="E3" s="83" t="s">
        <v>14</v>
      </c>
      <c r="F3" s="13"/>
      <c r="G3" s="13"/>
      <c r="H3" s="13">
        <f>103</f>
        <v>103</v>
      </c>
      <c r="I3" s="13">
        <v>111</v>
      </c>
      <c r="J3" s="13">
        <v>106</v>
      </c>
      <c r="K3" s="12">
        <f>H3+I3+J3</f>
        <v>320</v>
      </c>
    </row>
    <row r="4" spans="1:17" ht="15.75">
      <c r="A4" s="6">
        <v>2</v>
      </c>
      <c r="B4" s="83" t="s">
        <v>97</v>
      </c>
      <c r="C4" s="83">
        <v>2011</v>
      </c>
      <c r="D4" s="83" t="s">
        <v>90</v>
      </c>
      <c r="E4" s="83" t="s">
        <v>95</v>
      </c>
      <c r="F4" s="13">
        <v>109</v>
      </c>
      <c r="G4" s="13"/>
      <c r="H4" s="13"/>
      <c r="I4" s="13">
        <v>103</v>
      </c>
      <c r="J4" s="13">
        <v>98</v>
      </c>
      <c r="K4" s="12">
        <f>F4+I4+J4</f>
        <v>310</v>
      </c>
    </row>
    <row r="5" spans="1:17" ht="15.75">
      <c r="A5" s="6">
        <v>3</v>
      </c>
      <c r="B5" s="83" t="s">
        <v>159</v>
      </c>
      <c r="C5" s="83">
        <v>2011</v>
      </c>
      <c r="D5" s="83" t="s">
        <v>144</v>
      </c>
      <c r="E5" s="83" t="s">
        <v>87</v>
      </c>
      <c r="F5" s="13">
        <v>101</v>
      </c>
      <c r="G5" s="13"/>
      <c r="H5" s="13">
        <f>99</f>
        <v>99</v>
      </c>
      <c r="I5" s="13">
        <v>99</v>
      </c>
      <c r="J5" s="13"/>
      <c r="K5" s="12">
        <f>F5+H5+I5</f>
        <v>299</v>
      </c>
    </row>
    <row r="6" spans="1:17" s="8" customFormat="1" ht="15.75">
      <c r="A6" s="6">
        <v>4</v>
      </c>
      <c r="B6" s="83" t="s">
        <v>160</v>
      </c>
      <c r="C6" s="83">
        <v>2011</v>
      </c>
      <c r="D6" s="83" t="s">
        <v>13</v>
      </c>
      <c r="E6" s="83" t="s">
        <v>14</v>
      </c>
      <c r="F6" s="13">
        <v>97</v>
      </c>
      <c r="G6" s="13">
        <f>103</f>
        <v>103</v>
      </c>
      <c r="H6" s="13"/>
      <c r="I6" s="13">
        <v>95</v>
      </c>
      <c r="J6" s="13"/>
      <c r="K6" s="12">
        <f>F6+G6+I6</f>
        <v>295</v>
      </c>
    </row>
    <row r="7" spans="1:17" s="8" customFormat="1" ht="15.75">
      <c r="A7" s="6">
        <v>5</v>
      </c>
      <c r="B7" s="83" t="s">
        <v>720</v>
      </c>
      <c r="C7" s="83"/>
      <c r="D7" s="83" t="s">
        <v>269</v>
      </c>
      <c r="E7" s="83"/>
      <c r="F7" s="13"/>
      <c r="G7" s="13"/>
      <c r="H7" s="13"/>
      <c r="I7" s="13"/>
      <c r="J7" s="13">
        <v>94</v>
      </c>
      <c r="K7" s="12">
        <f>J7</f>
        <v>94</v>
      </c>
    </row>
    <row r="9" spans="1:17" s="8" customFormat="1">
      <c r="C9" s="33"/>
    </row>
    <row r="10" spans="1:17" ht="23.25">
      <c r="A10" s="192" t="s">
        <v>34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</row>
    <row r="11" spans="1:17" ht="76.5">
      <c r="A11" s="5" t="s">
        <v>1</v>
      </c>
      <c r="B11" s="1"/>
      <c r="C11" s="3"/>
      <c r="D11" s="1"/>
      <c r="E11" s="1"/>
      <c r="F11" s="2" t="s">
        <v>142</v>
      </c>
      <c r="G11" s="2" t="s">
        <v>227</v>
      </c>
      <c r="H11" s="4" t="s">
        <v>393</v>
      </c>
      <c r="I11" s="4" t="s">
        <v>542</v>
      </c>
      <c r="J11" s="4" t="s">
        <v>662</v>
      </c>
      <c r="K11" s="7" t="s">
        <v>541</v>
      </c>
    </row>
    <row r="12" spans="1:17" ht="15.75">
      <c r="A12" s="6">
        <v>1</v>
      </c>
      <c r="B12" s="83" t="s">
        <v>98</v>
      </c>
      <c r="C12" s="83">
        <v>2009</v>
      </c>
      <c r="D12" s="83" t="s">
        <v>90</v>
      </c>
      <c r="E12" s="83" t="s">
        <v>158</v>
      </c>
      <c r="F12" s="13">
        <v>105</v>
      </c>
      <c r="G12" s="13"/>
      <c r="H12" s="13"/>
      <c r="I12" s="13">
        <v>98</v>
      </c>
      <c r="J12" s="13">
        <v>102</v>
      </c>
      <c r="K12" s="12">
        <f>F12+I12+J12</f>
        <v>305</v>
      </c>
    </row>
    <row r="13" spans="1:17" ht="15.75">
      <c r="A13" s="6">
        <v>2</v>
      </c>
      <c r="B13" s="83" t="s">
        <v>471</v>
      </c>
      <c r="C13" s="83">
        <v>2009</v>
      </c>
      <c r="D13" s="83" t="s">
        <v>452</v>
      </c>
      <c r="E13" s="83" t="s">
        <v>453</v>
      </c>
      <c r="F13" s="13"/>
      <c r="G13" s="13"/>
      <c r="H13" s="13">
        <v>103</v>
      </c>
      <c r="I13" s="13"/>
      <c r="J13" s="13"/>
      <c r="K13" s="12">
        <f>H13</f>
        <v>103</v>
      </c>
    </row>
    <row r="14" spans="1:17" ht="15.75">
      <c r="A14" s="6">
        <v>3</v>
      </c>
      <c r="B14" s="83" t="s">
        <v>472</v>
      </c>
      <c r="C14" s="83">
        <v>2010</v>
      </c>
      <c r="D14" s="83" t="s">
        <v>452</v>
      </c>
      <c r="E14" s="83" t="s">
        <v>453</v>
      </c>
      <c r="F14" s="13"/>
      <c r="G14" s="13"/>
      <c r="H14" s="13">
        <v>99</v>
      </c>
      <c r="I14" s="13"/>
      <c r="J14" s="13"/>
      <c r="K14" s="12">
        <f>H14</f>
        <v>99</v>
      </c>
    </row>
  </sheetData>
  <sortState ref="A3:K7">
    <sortCondition descending="1" ref="K3:K7"/>
  </sortState>
  <mergeCells count="2">
    <mergeCell ref="A1:K1"/>
    <mergeCell ref="A10:K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68"/>
  <sheetViews>
    <sheetView zoomScale="80" zoomScaleNormal="80" workbookViewId="0">
      <selection activeCell="A10" sqref="A10:A11"/>
    </sheetView>
  </sheetViews>
  <sheetFormatPr defaultRowHeight="15"/>
  <cols>
    <col min="2" max="2" width="19.85546875" bestFit="1" customWidth="1"/>
    <col min="3" max="3" width="9.140625" style="33"/>
    <col min="4" max="4" width="22.42578125" bestFit="1" customWidth="1"/>
    <col min="5" max="5" width="20.140625" bestFit="1" customWidth="1"/>
    <col min="6" max="6" width="13.140625" customWidth="1"/>
    <col min="7" max="7" width="11" customWidth="1"/>
    <col min="8" max="8" width="10.28515625" customWidth="1"/>
    <col min="9" max="9" width="10.85546875" customWidth="1"/>
    <col min="10" max="10" width="10.42578125" customWidth="1"/>
    <col min="11" max="11" width="10.42578125" style="8" customWidth="1"/>
  </cols>
  <sheetData>
    <row r="1" spans="1:12" ht="23.25">
      <c r="A1" s="192" t="s">
        <v>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ht="15.75">
      <c r="A3" s="6">
        <v>1</v>
      </c>
      <c r="B3" s="80" t="s">
        <v>114</v>
      </c>
      <c r="C3" s="130">
        <v>2015</v>
      </c>
      <c r="D3" s="80" t="s">
        <v>13</v>
      </c>
      <c r="E3" s="80" t="s">
        <v>14</v>
      </c>
      <c r="F3" s="15">
        <v>167</v>
      </c>
      <c r="G3" s="15">
        <f>212</f>
        <v>212</v>
      </c>
      <c r="H3" s="15"/>
      <c r="I3" s="15">
        <v>223</v>
      </c>
      <c r="J3" s="15">
        <v>189</v>
      </c>
      <c r="K3" s="15">
        <v>198</v>
      </c>
      <c r="L3" s="10">
        <f>G3+I3+J3+K3</f>
        <v>822</v>
      </c>
    </row>
    <row r="4" spans="1:12" ht="15.75">
      <c r="A4" s="6">
        <v>2</v>
      </c>
      <c r="B4" s="80" t="s">
        <v>128</v>
      </c>
      <c r="C4" s="130">
        <v>2015</v>
      </c>
      <c r="D4" s="80" t="s">
        <v>13</v>
      </c>
      <c r="E4" s="80" t="s">
        <v>14</v>
      </c>
      <c r="F4" s="15">
        <v>132</v>
      </c>
      <c r="G4" s="15">
        <f>208</f>
        <v>208</v>
      </c>
      <c r="H4" s="15"/>
      <c r="I4" s="15">
        <v>207</v>
      </c>
      <c r="J4" s="15">
        <v>159</v>
      </c>
      <c r="K4" s="15">
        <v>194</v>
      </c>
      <c r="L4" s="10">
        <f>G4+I4+J4+K4</f>
        <v>768</v>
      </c>
    </row>
    <row r="5" spans="1:12" ht="15.75">
      <c r="A5" s="6">
        <v>3</v>
      </c>
      <c r="B5" s="80" t="s">
        <v>89</v>
      </c>
      <c r="C5" s="130">
        <v>2013</v>
      </c>
      <c r="D5" s="80" t="s">
        <v>90</v>
      </c>
      <c r="E5" s="80" t="s">
        <v>91</v>
      </c>
      <c r="F5" s="15">
        <v>140</v>
      </c>
      <c r="G5" s="15"/>
      <c r="H5" s="15"/>
      <c r="I5" s="15">
        <v>219</v>
      </c>
      <c r="J5" s="15">
        <v>193</v>
      </c>
      <c r="K5" s="15">
        <v>206</v>
      </c>
      <c r="L5" s="10">
        <f>F5+I5+J5+K5</f>
        <v>758</v>
      </c>
    </row>
    <row r="6" spans="1:12" ht="15.75">
      <c r="A6" s="6">
        <v>4</v>
      </c>
      <c r="B6" s="80" t="s">
        <v>92</v>
      </c>
      <c r="C6" s="130">
        <v>2013</v>
      </c>
      <c r="D6" s="80" t="s">
        <v>13</v>
      </c>
      <c r="E6" s="80" t="s">
        <v>14</v>
      </c>
      <c r="F6" s="15">
        <v>132</v>
      </c>
      <c r="G6" s="15"/>
      <c r="H6" s="15"/>
      <c r="I6" s="15">
        <v>195</v>
      </c>
      <c r="J6" s="15">
        <v>197</v>
      </c>
      <c r="K6" s="15">
        <v>173</v>
      </c>
      <c r="L6" s="10">
        <f>F6+I6+J6+K6</f>
        <v>697</v>
      </c>
    </row>
    <row r="7" spans="1:12" ht="15.75">
      <c r="A7" s="6">
        <v>5</v>
      </c>
      <c r="B7" s="80" t="s">
        <v>157</v>
      </c>
      <c r="C7" s="130">
        <v>2015</v>
      </c>
      <c r="D7" s="80" t="s">
        <v>144</v>
      </c>
      <c r="E7" s="80" t="s">
        <v>32</v>
      </c>
      <c r="F7" s="15">
        <v>96</v>
      </c>
      <c r="G7" s="15">
        <v>110</v>
      </c>
      <c r="H7" s="15"/>
      <c r="I7" s="15">
        <v>188</v>
      </c>
      <c r="J7" s="15">
        <v>171</v>
      </c>
      <c r="K7" s="15">
        <v>186</v>
      </c>
      <c r="L7" s="10">
        <f>G7+I7+J7+K7</f>
        <v>655</v>
      </c>
    </row>
    <row r="8" spans="1:12" ht="15.75">
      <c r="A8" s="6">
        <v>6</v>
      </c>
      <c r="B8" s="80" t="s">
        <v>79</v>
      </c>
      <c r="C8" s="130">
        <v>2013</v>
      </c>
      <c r="D8" s="80" t="s">
        <v>13</v>
      </c>
      <c r="E8" s="80" t="s">
        <v>14</v>
      </c>
      <c r="F8" s="15">
        <v>147</v>
      </c>
      <c r="G8" s="15">
        <f>178</f>
        <v>178</v>
      </c>
      <c r="H8" s="15"/>
      <c r="I8" s="15">
        <v>156</v>
      </c>
      <c r="J8" s="15">
        <v>171</v>
      </c>
      <c r="K8" s="15">
        <v>97</v>
      </c>
      <c r="L8" s="10">
        <f>F8+G8+I8+J8</f>
        <v>652</v>
      </c>
    </row>
    <row r="9" spans="1:12" ht="15.75">
      <c r="A9" s="6">
        <v>7</v>
      </c>
      <c r="B9" s="80" t="s">
        <v>156</v>
      </c>
      <c r="C9" s="130">
        <v>2015</v>
      </c>
      <c r="D9" s="80" t="s">
        <v>144</v>
      </c>
      <c r="E9" s="80" t="s">
        <v>32</v>
      </c>
      <c r="F9" s="15">
        <v>108</v>
      </c>
      <c r="G9" s="15">
        <v>160</v>
      </c>
      <c r="H9" s="15"/>
      <c r="I9" s="15">
        <v>156</v>
      </c>
      <c r="J9" s="15">
        <v>141</v>
      </c>
      <c r="K9" s="15">
        <v>190</v>
      </c>
      <c r="L9" s="10">
        <f>G9+I9+J9+K9</f>
        <v>647</v>
      </c>
    </row>
    <row r="10" spans="1:12" ht="15.75">
      <c r="A10" s="6">
        <v>8</v>
      </c>
      <c r="B10" s="80" t="s">
        <v>115</v>
      </c>
      <c r="C10" s="130">
        <v>2013</v>
      </c>
      <c r="D10" s="80" t="s">
        <v>13</v>
      </c>
      <c r="E10" s="80" t="s">
        <v>14</v>
      </c>
      <c r="F10" s="15">
        <v>108</v>
      </c>
      <c r="G10" s="15">
        <f>178</f>
        <v>178</v>
      </c>
      <c r="H10" s="15"/>
      <c r="I10" s="15">
        <v>156</v>
      </c>
      <c r="J10" s="15">
        <v>185</v>
      </c>
      <c r="K10" s="15">
        <v>127</v>
      </c>
      <c r="L10" s="10">
        <f>G10+I10+J10+K10</f>
        <v>646</v>
      </c>
    </row>
    <row r="11" spans="1:12" ht="15.75">
      <c r="A11" s="6">
        <v>8</v>
      </c>
      <c r="B11" s="80" t="s">
        <v>93</v>
      </c>
      <c r="C11" s="130">
        <v>2013</v>
      </c>
      <c r="D11" s="80" t="s">
        <v>90</v>
      </c>
      <c r="E11" s="80" t="s">
        <v>91</v>
      </c>
      <c r="F11" s="15">
        <v>127</v>
      </c>
      <c r="G11" s="15"/>
      <c r="H11" s="15"/>
      <c r="I11" s="15">
        <v>211</v>
      </c>
      <c r="J11" s="15">
        <v>181</v>
      </c>
      <c r="K11" s="15">
        <v>127</v>
      </c>
      <c r="L11" s="10">
        <f>F11+I11+J11+K11</f>
        <v>646</v>
      </c>
    </row>
    <row r="12" spans="1:12" ht="15.75">
      <c r="A12" s="6">
        <v>10</v>
      </c>
      <c r="B12" s="80" t="s">
        <v>286</v>
      </c>
      <c r="C12" s="130">
        <v>2014</v>
      </c>
      <c r="D12" s="80" t="s">
        <v>13</v>
      </c>
      <c r="E12" s="80" t="s">
        <v>14</v>
      </c>
      <c r="F12" s="15"/>
      <c r="G12" s="15">
        <f>190</f>
        <v>190</v>
      </c>
      <c r="H12" s="15"/>
      <c r="I12" s="15">
        <v>156</v>
      </c>
      <c r="J12" s="15">
        <v>171</v>
      </c>
      <c r="K12" s="15">
        <v>97</v>
      </c>
      <c r="L12" s="10">
        <f>G12+I12+J12+K12</f>
        <v>614</v>
      </c>
    </row>
    <row r="13" spans="1:12" ht="15.75">
      <c r="A13" s="6">
        <v>11</v>
      </c>
      <c r="B13" s="80" t="s">
        <v>81</v>
      </c>
      <c r="C13" s="130" t="s">
        <v>82</v>
      </c>
      <c r="D13" s="80" t="s">
        <v>76</v>
      </c>
      <c r="E13" s="80" t="s">
        <v>32</v>
      </c>
      <c r="F13" s="15">
        <v>108</v>
      </c>
      <c r="G13" s="15">
        <f>190</f>
        <v>190</v>
      </c>
      <c r="H13" s="15"/>
      <c r="I13" s="15">
        <v>156</v>
      </c>
      <c r="J13" s="15">
        <v>111</v>
      </c>
      <c r="K13" s="15">
        <v>148</v>
      </c>
      <c r="L13" s="10">
        <f>G13+I13+J13+K13</f>
        <v>605</v>
      </c>
    </row>
    <row r="14" spans="1:12" ht="15.75">
      <c r="A14" s="6">
        <v>12</v>
      </c>
      <c r="B14" s="80" t="s">
        <v>59</v>
      </c>
      <c r="C14" s="130">
        <v>2013</v>
      </c>
      <c r="D14" s="80" t="s">
        <v>60</v>
      </c>
      <c r="E14" s="80" t="s">
        <v>61</v>
      </c>
      <c r="F14" s="15">
        <v>175</v>
      </c>
      <c r="G14" s="15"/>
      <c r="H14" s="15"/>
      <c r="I14" s="15"/>
      <c r="J14" s="15">
        <f>205</f>
        <v>205</v>
      </c>
      <c r="K14" s="15">
        <v>214</v>
      </c>
      <c r="L14" s="10">
        <f>F14+G14+J14+K14</f>
        <v>594</v>
      </c>
    </row>
    <row r="15" spans="1:12" ht="15.75">
      <c r="A15" s="6">
        <v>13</v>
      </c>
      <c r="B15" s="80" t="s">
        <v>288</v>
      </c>
      <c r="C15" s="130">
        <v>2014</v>
      </c>
      <c r="D15" s="80" t="s">
        <v>13</v>
      </c>
      <c r="E15" s="80" t="s">
        <v>14</v>
      </c>
      <c r="F15" s="15"/>
      <c r="G15" s="15">
        <v>160</v>
      </c>
      <c r="H15" s="15"/>
      <c r="I15" s="15">
        <v>125</v>
      </c>
      <c r="J15" s="15">
        <v>124</v>
      </c>
      <c r="K15" s="15">
        <v>160</v>
      </c>
      <c r="L15" s="10">
        <f>G15+I15+J15+K15</f>
        <v>569</v>
      </c>
    </row>
    <row r="16" spans="1:12" ht="15.75">
      <c r="A16" s="6">
        <v>14</v>
      </c>
      <c r="B16" s="80" t="s">
        <v>530</v>
      </c>
      <c r="C16" s="130">
        <v>2013</v>
      </c>
      <c r="D16" s="80" t="s">
        <v>90</v>
      </c>
      <c r="E16" s="80" t="s">
        <v>91</v>
      </c>
      <c r="F16" s="15"/>
      <c r="G16" s="15"/>
      <c r="H16" s="15"/>
      <c r="I16" s="15">
        <v>156</v>
      </c>
      <c r="J16" s="15">
        <v>201</v>
      </c>
      <c r="K16" s="15">
        <v>210</v>
      </c>
      <c r="L16" s="10">
        <f>I16+J16+K16</f>
        <v>567</v>
      </c>
    </row>
    <row r="17" spans="1:12" ht="15.75">
      <c r="A17" s="6">
        <v>15</v>
      </c>
      <c r="B17" s="80" t="s">
        <v>129</v>
      </c>
      <c r="C17" s="130">
        <v>2014</v>
      </c>
      <c r="D17" s="80" t="s">
        <v>113</v>
      </c>
      <c r="E17" s="80" t="s">
        <v>32</v>
      </c>
      <c r="F17" s="15">
        <v>140</v>
      </c>
      <c r="G17" s="15">
        <v>137</v>
      </c>
      <c r="H17" s="15"/>
      <c r="I17" s="15">
        <v>125</v>
      </c>
      <c r="J17" s="15">
        <v>141</v>
      </c>
      <c r="K17" s="15">
        <v>127</v>
      </c>
      <c r="L17" s="10">
        <f>F17+G17+J17+K17</f>
        <v>545</v>
      </c>
    </row>
    <row r="18" spans="1:12" ht="15.75">
      <c r="A18" s="6">
        <v>16</v>
      </c>
      <c r="B18" s="80" t="s">
        <v>116</v>
      </c>
      <c r="C18" s="130">
        <v>2014</v>
      </c>
      <c r="D18" s="80" t="s">
        <v>90</v>
      </c>
      <c r="E18" s="80" t="s">
        <v>91</v>
      </c>
      <c r="F18" s="15">
        <v>96</v>
      </c>
      <c r="G18" s="15"/>
      <c r="H18" s="15"/>
      <c r="I18" s="15">
        <v>125</v>
      </c>
      <c r="J18" s="15">
        <v>159</v>
      </c>
      <c r="K18" s="15">
        <v>160</v>
      </c>
      <c r="L18" s="10">
        <f>F18+I18+J18+K18</f>
        <v>540</v>
      </c>
    </row>
    <row r="19" spans="1:12" ht="15.75">
      <c r="A19" s="6">
        <v>17</v>
      </c>
      <c r="B19" s="80" t="s">
        <v>117</v>
      </c>
      <c r="C19" s="130">
        <v>2016</v>
      </c>
      <c r="D19" s="80" t="s">
        <v>113</v>
      </c>
      <c r="E19" s="80" t="s">
        <v>32</v>
      </c>
      <c r="F19" s="15">
        <v>108</v>
      </c>
      <c r="G19" s="15">
        <v>137</v>
      </c>
      <c r="H19" s="15"/>
      <c r="I19" s="15"/>
      <c r="J19" s="15">
        <v>141</v>
      </c>
      <c r="K19" s="15">
        <v>148</v>
      </c>
      <c r="L19" s="10">
        <f>F19+G19+J19+K19</f>
        <v>534</v>
      </c>
    </row>
    <row r="20" spans="1:12" ht="15.75">
      <c r="A20" s="6">
        <v>18</v>
      </c>
      <c r="B20" s="80" t="s">
        <v>525</v>
      </c>
      <c r="C20" s="130">
        <v>2013</v>
      </c>
      <c r="D20" s="80" t="s">
        <v>90</v>
      </c>
      <c r="E20" s="80" t="s">
        <v>91</v>
      </c>
      <c r="F20" s="15"/>
      <c r="G20" s="15"/>
      <c r="H20" s="15"/>
      <c r="I20" s="15">
        <v>215</v>
      </c>
      <c r="J20" s="15">
        <v>141</v>
      </c>
      <c r="K20" s="15">
        <v>173</v>
      </c>
      <c r="L20" s="10">
        <f>I20+J20+K20</f>
        <v>529</v>
      </c>
    </row>
    <row r="21" spans="1:12" ht="15.75">
      <c r="A21" s="6">
        <v>19</v>
      </c>
      <c r="B21" s="80" t="s">
        <v>526</v>
      </c>
      <c r="C21" s="130">
        <v>2013</v>
      </c>
      <c r="D21" s="80" t="s">
        <v>113</v>
      </c>
      <c r="E21" s="80" t="s">
        <v>32</v>
      </c>
      <c r="F21" s="15"/>
      <c r="G21" s="15"/>
      <c r="H21" s="15"/>
      <c r="I21" s="15">
        <v>203</v>
      </c>
      <c r="J21" s="15">
        <v>159</v>
      </c>
      <c r="K21" s="15">
        <v>148</v>
      </c>
      <c r="L21" s="10">
        <f>I21+J21+K21</f>
        <v>510</v>
      </c>
    </row>
    <row r="22" spans="1:12" ht="15.75">
      <c r="A22" s="6">
        <v>20</v>
      </c>
      <c r="B22" s="80" t="s">
        <v>66</v>
      </c>
      <c r="C22" s="130" t="s">
        <v>80</v>
      </c>
      <c r="D22" s="80" t="s">
        <v>76</v>
      </c>
      <c r="E22" s="80" t="s">
        <v>32</v>
      </c>
      <c r="F22" s="15">
        <v>151</v>
      </c>
      <c r="G22" s="15"/>
      <c r="H22" s="15"/>
      <c r="I22" s="15"/>
      <c r="J22" s="15">
        <v>124</v>
      </c>
      <c r="K22" s="15">
        <v>127</v>
      </c>
      <c r="L22" s="10">
        <f>F22+J22+K22</f>
        <v>402</v>
      </c>
    </row>
    <row r="23" spans="1:12" ht="15.75">
      <c r="A23" s="6">
        <v>21</v>
      </c>
      <c r="B23" s="80" t="s">
        <v>130</v>
      </c>
      <c r="C23" s="130">
        <v>2015</v>
      </c>
      <c r="D23" s="80" t="s">
        <v>13</v>
      </c>
      <c r="E23" s="80" t="s">
        <v>14</v>
      </c>
      <c r="F23" s="15">
        <v>108</v>
      </c>
      <c r="G23" s="15">
        <v>110</v>
      </c>
      <c r="H23" s="15"/>
      <c r="I23" s="15">
        <v>156</v>
      </c>
      <c r="J23" s="15"/>
      <c r="K23" s="15"/>
      <c r="L23" s="10">
        <f>F23+G23+I23</f>
        <v>374</v>
      </c>
    </row>
    <row r="24" spans="1:12" ht="15.75">
      <c r="A24" s="6">
        <v>22</v>
      </c>
      <c r="B24" s="80" t="s">
        <v>527</v>
      </c>
      <c r="C24" s="130">
        <v>2015</v>
      </c>
      <c r="D24" s="80" t="s">
        <v>448</v>
      </c>
      <c r="E24" s="80" t="s">
        <v>449</v>
      </c>
      <c r="F24" s="15"/>
      <c r="G24" s="15"/>
      <c r="H24" s="15"/>
      <c r="I24" s="15">
        <v>199</v>
      </c>
      <c r="J24" s="15"/>
      <c r="K24" s="15">
        <v>173</v>
      </c>
      <c r="L24" s="10">
        <f>I24+K24</f>
        <v>372</v>
      </c>
    </row>
    <row r="25" spans="1:12" ht="15.75">
      <c r="A25" s="6">
        <v>23</v>
      </c>
      <c r="B25" s="80" t="s">
        <v>284</v>
      </c>
      <c r="C25" s="130">
        <v>2016</v>
      </c>
      <c r="D25" s="80" t="s">
        <v>13</v>
      </c>
      <c r="E25" s="80" t="s">
        <v>14</v>
      </c>
      <c r="F25" s="15"/>
      <c r="G25" s="15">
        <f>200</f>
        <v>200</v>
      </c>
      <c r="H25" s="15"/>
      <c r="I25" s="15"/>
      <c r="J25" s="15"/>
      <c r="K25" s="15">
        <v>160</v>
      </c>
      <c r="L25" s="10">
        <f>G25+K25</f>
        <v>360</v>
      </c>
    </row>
    <row r="26" spans="1:12" ht="15.75">
      <c r="A26" s="6">
        <v>24</v>
      </c>
      <c r="B26" s="80" t="s">
        <v>285</v>
      </c>
      <c r="C26" s="130">
        <v>2014</v>
      </c>
      <c r="D26" s="80" t="s">
        <v>271</v>
      </c>
      <c r="E26" s="80" t="s">
        <v>280</v>
      </c>
      <c r="F26" s="15"/>
      <c r="G26" s="15">
        <f>190</f>
        <v>190</v>
      </c>
      <c r="H26" s="15"/>
      <c r="I26" s="15">
        <v>156</v>
      </c>
      <c r="J26" s="15"/>
      <c r="K26" s="15"/>
      <c r="L26" s="10">
        <f>G26+I26</f>
        <v>346</v>
      </c>
    </row>
    <row r="27" spans="1:12" ht="15.75">
      <c r="A27" s="6">
        <v>25</v>
      </c>
      <c r="B27" s="80" t="s">
        <v>94</v>
      </c>
      <c r="C27" s="130">
        <v>2013</v>
      </c>
      <c r="D27" s="80" t="s">
        <v>90</v>
      </c>
      <c r="E27" s="80" t="s">
        <v>91</v>
      </c>
      <c r="F27" s="15">
        <v>79</v>
      </c>
      <c r="G27" s="15"/>
      <c r="H27" s="15"/>
      <c r="I27" s="15">
        <v>73</v>
      </c>
      <c r="J27" s="15">
        <v>75</v>
      </c>
      <c r="K27" s="15">
        <v>97</v>
      </c>
      <c r="L27" s="10">
        <f>F27+I27+J27+K27</f>
        <v>324</v>
      </c>
    </row>
    <row r="28" spans="1:12" ht="15.75">
      <c r="A28" s="6">
        <v>26</v>
      </c>
      <c r="B28" s="80" t="s">
        <v>528</v>
      </c>
      <c r="C28" s="130">
        <v>2014</v>
      </c>
      <c r="D28" s="80" t="s">
        <v>113</v>
      </c>
      <c r="E28" s="80" t="s">
        <v>32</v>
      </c>
      <c r="F28" s="15"/>
      <c r="G28" s="15"/>
      <c r="H28" s="15"/>
      <c r="I28" s="15">
        <v>188</v>
      </c>
      <c r="J28" s="15">
        <v>124</v>
      </c>
      <c r="K28" s="15"/>
      <c r="L28" s="10">
        <f>I28+J28</f>
        <v>312</v>
      </c>
    </row>
    <row r="29" spans="1:12" ht="15.75">
      <c r="A29" s="6">
        <v>27</v>
      </c>
      <c r="B29" s="80" t="s">
        <v>534</v>
      </c>
      <c r="C29" s="130">
        <v>2013</v>
      </c>
      <c r="D29" s="80" t="s">
        <v>90</v>
      </c>
      <c r="E29" s="80" t="s">
        <v>91</v>
      </c>
      <c r="F29" s="15"/>
      <c r="G29" s="15"/>
      <c r="H29" s="15"/>
      <c r="I29" s="15">
        <v>125</v>
      </c>
      <c r="J29" s="15">
        <v>75</v>
      </c>
      <c r="K29" s="15">
        <v>97</v>
      </c>
      <c r="L29" s="10">
        <f>I29+J29+K29</f>
        <v>297</v>
      </c>
    </row>
    <row r="30" spans="1:12" ht="15.75">
      <c r="A30" s="6">
        <v>28</v>
      </c>
      <c r="B30" s="80" t="s">
        <v>289</v>
      </c>
      <c r="C30" s="130">
        <v>2013</v>
      </c>
      <c r="D30" s="80" t="s">
        <v>271</v>
      </c>
      <c r="E30" s="80" t="s">
        <v>280</v>
      </c>
      <c r="F30" s="15"/>
      <c r="G30" s="15">
        <v>160</v>
      </c>
      <c r="H30" s="15"/>
      <c r="I30" s="15">
        <v>125</v>
      </c>
      <c r="J30" s="15"/>
      <c r="K30" s="15"/>
      <c r="L30" s="10">
        <f>G30+I30</f>
        <v>285</v>
      </c>
    </row>
    <row r="31" spans="1:12" ht="15.75">
      <c r="A31" s="6">
        <v>29</v>
      </c>
      <c r="B31" s="80" t="s">
        <v>549</v>
      </c>
      <c r="C31" s="130">
        <v>2013</v>
      </c>
      <c r="D31" s="80" t="s">
        <v>90</v>
      </c>
      <c r="E31" s="80" t="s">
        <v>91</v>
      </c>
      <c r="F31" s="15"/>
      <c r="G31" s="15"/>
      <c r="H31" s="15"/>
      <c r="I31" s="15">
        <v>73</v>
      </c>
      <c r="J31" s="15">
        <v>75</v>
      </c>
      <c r="K31" s="15">
        <v>127</v>
      </c>
      <c r="L31" s="10">
        <f>I31+J31+K31</f>
        <v>275</v>
      </c>
    </row>
    <row r="32" spans="1:12" ht="15.75">
      <c r="A32" s="6">
        <v>30</v>
      </c>
      <c r="B32" s="80" t="s">
        <v>291</v>
      </c>
      <c r="C32" s="130">
        <v>2014</v>
      </c>
      <c r="D32" s="80" t="s">
        <v>271</v>
      </c>
      <c r="E32" s="80" t="s">
        <v>280</v>
      </c>
      <c r="F32" s="15"/>
      <c r="G32" s="15">
        <v>137</v>
      </c>
      <c r="H32" s="15"/>
      <c r="I32" s="15">
        <v>73</v>
      </c>
      <c r="J32" s="15"/>
      <c r="K32" s="15"/>
      <c r="L32" s="10">
        <f>G32+I32</f>
        <v>210</v>
      </c>
    </row>
    <row r="33" spans="1:12" ht="15.75">
      <c r="A33" s="6">
        <v>31</v>
      </c>
      <c r="B33" s="80" t="s">
        <v>535</v>
      </c>
      <c r="C33" s="130">
        <v>2014</v>
      </c>
      <c r="D33" s="80" t="s">
        <v>448</v>
      </c>
      <c r="E33" s="80" t="s">
        <v>449</v>
      </c>
      <c r="F33" s="15"/>
      <c r="G33" s="15"/>
      <c r="H33" s="15"/>
      <c r="I33" s="15">
        <v>73</v>
      </c>
      <c r="J33" s="15"/>
      <c r="K33" s="15">
        <v>127</v>
      </c>
      <c r="L33" s="10">
        <f>I33+K33</f>
        <v>200</v>
      </c>
    </row>
    <row r="34" spans="1:12" ht="15.75">
      <c r="A34" s="6">
        <v>32</v>
      </c>
      <c r="B34" s="80" t="s">
        <v>303</v>
      </c>
      <c r="C34" s="130">
        <v>2013</v>
      </c>
      <c r="D34" s="80" t="s">
        <v>271</v>
      </c>
      <c r="E34" s="80" t="s">
        <v>280</v>
      </c>
      <c r="F34" s="15"/>
      <c r="G34" s="15">
        <v>70</v>
      </c>
      <c r="H34" s="15"/>
      <c r="I34" s="15">
        <v>125</v>
      </c>
      <c r="J34" s="15"/>
      <c r="K34" s="15"/>
      <c r="L34" s="10">
        <f>G34+I34</f>
        <v>195</v>
      </c>
    </row>
    <row r="35" spans="1:12" ht="15.75">
      <c r="A35" s="6">
        <v>33</v>
      </c>
      <c r="B35" s="80" t="s">
        <v>293</v>
      </c>
      <c r="C35" s="130">
        <v>2014</v>
      </c>
      <c r="D35" s="80" t="s">
        <v>271</v>
      </c>
      <c r="E35" s="80" t="s">
        <v>280</v>
      </c>
      <c r="F35" s="15"/>
      <c r="G35" s="15">
        <v>110</v>
      </c>
      <c r="H35" s="15"/>
      <c r="I35" s="15">
        <v>73</v>
      </c>
      <c r="J35" s="15"/>
      <c r="K35" s="15"/>
      <c r="L35" s="10">
        <f>G35+I35</f>
        <v>183</v>
      </c>
    </row>
    <row r="36" spans="1:12" ht="15.75">
      <c r="A36" s="6">
        <v>34</v>
      </c>
      <c r="B36" s="80" t="s">
        <v>544</v>
      </c>
      <c r="C36" s="130">
        <v>2013</v>
      </c>
      <c r="D36" s="80" t="s">
        <v>13</v>
      </c>
      <c r="E36" s="80" t="s">
        <v>14</v>
      </c>
      <c r="F36" s="15"/>
      <c r="G36" s="15"/>
      <c r="H36" s="15"/>
      <c r="I36" s="15"/>
      <c r="J36" s="15">
        <v>111</v>
      </c>
      <c r="K36" s="15">
        <v>68</v>
      </c>
      <c r="L36" s="10">
        <f>J36+K36</f>
        <v>179</v>
      </c>
    </row>
    <row r="37" spans="1:12" ht="15.75">
      <c r="A37" s="6">
        <v>34</v>
      </c>
      <c r="B37" s="80" t="s">
        <v>545</v>
      </c>
      <c r="C37" s="130"/>
      <c r="D37" s="80" t="s">
        <v>90</v>
      </c>
      <c r="E37" s="80"/>
      <c r="F37" s="15"/>
      <c r="G37" s="15"/>
      <c r="H37" s="15"/>
      <c r="I37" s="15"/>
      <c r="J37" s="15">
        <v>111</v>
      </c>
      <c r="K37" s="15">
        <v>68</v>
      </c>
      <c r="L37" s="10">
        <f>J37+K37</f>
        <v>179</v>
      </c>
    </row>
    <row r="38" spans="1:12" ht="15.75">
      <c r="A38" s="6">
        <v>36</v>
      </c>
      <c r="B38" s="80" t="s">
        <v>287</v>
      </c>
      <c r="C38" s="130">
        <v>2015</v>
      </c>
      <c r="D38" s="80" t="s">
        <v>271</v>
      </c>
      <c r="E38" s="80" t="s">
        <v>280</v>
      </c>
      <c r="F38" s="15"/>
      <c r="G38" s="15">
        <v>178</v>
      </c>
      <c r="H38" s="15"/>
      <c r="I38" s="15"/>
      <c r="J38" s="15"/>
      <c r="K38" s="15"/>
      <c r="L38" s="10">
        <f>G38</f>
        <v>178</v>
      </c>
    </row>
    <row r="39" spans="1:12" ht="15.75">
      <c r="A39" s="6">
        <v>37</v>
      </c>
      <c r="B39" s="80" t="s">
        <v>548</v>
      </c>
      <c r="C39" s="130"/>
      <c r="D39" s="80" t="s">
        <v>90</v>
      </c>
      <c r="E39" s="80"/>
      <c r="F39" s="15"/>
      <c r="G39" s="15"/>
      <c r="H39" s="15"/>
      <c r="I39" s="15"/>
      <c r="J39" s="15">
        <v>75</v>
      </c>
      <c r="K39" s="15">
        <v>97</v>
      </c>
      <c r="L39" s="10">
        <f>J39+K39</f>
        <v>172</v>
      </c>
    </row>
    <row r="40" spans="1:12" ht="15.75">
      <c r="A40" s="6">
        <v>38</v>
      </c>
      <c r="B40" s="80" t="s">
        <v>529</v>
      </c>
      <c r="C40" s="130">
        <v>2014</v>
      </c>
      <c r="D40" s="80" t="s">
        <v>347</v>
      </c>
      <c r="E40" s="80" t="s">
        <v>348</v>
      </c>
      <c r="F40" s="15"/>
      <c r="G40" s="15"/>
      <c r="H40" s="15"/>
      <c r="I40" s="15">
        <v>156</v>
      </c>
      <c r="J40" s="15"/>
      <c r="K40" s="15"/>
      <c r="L40" s="10">
        <f>I40</f>
        <v>156</v>
      </c>
    </row>
    <row r="41" spans="1:12" ht="15.75">
      <c r="A41" s="6">
        <v>38</v>
      </c>
      <c r="B41" s="80" t="s">
        <v>531</v>
      </c>
      <c r="C41" s="130">
        <v>2013</v>
      </c>
      <c r="D41" s="80" t="s">
        <v>499</v>
      </c>
      <c r="E41" s="80" t="s">
        <v>532</v>
      </c>
      <c r="F41" s="15"/>
      <c r="G41" s="15"/>
      <c r="H41" s="15"/>
      <c r="I41" s="15">
        <v>156</v>
      </c>
      <c r="J41" s="15"/>
      <c r="K41" s="15"/>
      <c r="L41" s="10">
        <f>I41</f>
        <v>156</v>
      </c>
    </row>
    <row r="42" spans="1:12" ht="15.75">
      <c r="A42" s="6">
        <v>40</v>
      </c>
      <c r="B42" s="80" t="s">
        <v>296</v>
      </c>
      <c r="C42" s="130">
        <v>2015</v>
      </c>
      <c r="D42" s="80" t="s">
        <v>271</v>
      </c>
      <c r="E42" s="80" t="s">
        <v>280</v>
      </c>
      <c r="F42" s="15"/>
      <c r="G42" s="15">
        <v>70</v>
      </c>
      <c r="H42" s="15"/>
      <c r="I42" s="15">
        <v>73</v>
      </c>
      <c r="J42" s="15"/>
      <c r="K42" s="15"/>
      <c r="L42" s="10">
        <f>G42+I42</f>
        <v>143</v>
      </c>
    </row>
    <row r="43" spans="1:12" ht="15.75">
      <c r="A43" s="6">
        <v>41</v>
      </c>
      <c r="B43" s="80" t="s">
        <v>297</v>
      </c>
      <c r="C43" s="130">
        <v>2014</v>
      </c>
      <c r="D43" s="80" t="s">
        <v>271</v>
      </c>
      <c r="E43" s="80" t="s">
        <v>280</v>
      </c>
      <c r="F43" s="15"/>
      <c r="G43" s="15">
        <v>70</v>
      </c>
      <c r="H43" s="15"/>
      <c r="I43" s="15">
        <v>73</v>
      </c>
      <c r="J43" s="15"/>
      <c r="K43" s="15"/>
      <c r="L43" s="10">
        <f>G43+I43</f>
        <v>143</v>
      </c>
    </row>
    <row r="44" spans="1:12" ht="15.75">
      <c r="A44" s="6">
        <v>41</v>
      </c>
      <c r="B44" s="80" t="s">
        <v>298</v>
      </c>
      <c r="C44" s="130">
        <v>2013</v>
      </c>
      <c r="D44" s="80" t="s">
        <v>271</v>
      </c>
      <c r="E44" s="80" t="s">
        <v>280</v>
      </c>
      <c r="F44" s="15"/>
      <c r="G44" s="15">
        <v>70</v>
      </c>
      <c r="H44" s="15"/>
      <c r="I44" s="15">
        <v>73</v>
      </c>
      <c r="J44" s="15"/>
      <c r="K44" s="15"/>
      <c r="L44" s="10">
        <f>G44+I44</f>
        <v>143</v>
      </c>
    </row>
    <row r="45" spans="1:12" ht="15.75">
      <c r="A45" s="6">
        <v>41</v>
      </c>
      <c r="B45" s="80" t="s">
        <v>299</v>
      </c>
      <c r="C45" s="130">
        <v>2015</v>
      </c>
      <c r="D45" s="80" t="s">
        <v>271</v>
      </c>
      <c r="E45" s="80" t="s">
        <v>280</v>
      </c>
      <c r="F45" s="15"/>
      <c r="G45" s="15">
        <v>70</v>
      </c>
      <c r="H45" s="15"/>
      <c r="I45" s="15">
        <v>73</v>
      </c>
      <c r="J45" s="15"/>
      <c r="K45" s="15"/>
      <c r="L45" s="10">
        <f>G45+I45</f>
        <v>143</v>
      </c>
    </row>
    <row r="46" spans="1:12" ht="15.75">
      <c r="A46" s="6">
        <v>41</v>
      </c>
      <c r="B46" s="80" t="s">
        <v>302</v>
      </c>
      <c r="C46" s="130">
        <v>2013</v>
      </c>
      <c r="D46" s="80" t="s">
        <v>271</v>
      </c>
      <c r="E46" s="80" t="s">
        <v>280</v>
      </c>
      <c r="F46" s="15"/>
      <c r="G46" s="15">
        <v>70</v>
      </c>
      <c r="H46" s="15"/>
      <c r="I46" s="15">
        <v>73</v>
      </c>
      <c r="J46" s="15"/>
      <c r="K46" s="15"/>
      <c r="L46" s="10">
        <f>G46+I46</f>
        <v>143</v>
      </c>
    </row>
    <row r="47" spans="1:12" ht="15.75">
      <c r="A47" s="6">
        <v>41</v>
      </c>
      <c r="B47" s="80" t="s">
        <v>546</v>
      </c>
      <c r="C47" s="130"/>
      <c r="D47" s="80" t="s">
        <v>90</v>
      </c>
      <c r="E47" s="80"/>
      <c r="F47" s="15"/>
      <c r="G47" s="15"/>
      <c r="H47" s="15"/>
      <c r="I47" s="15"/>
      <c r="J47" s="15">
        <v>75</v>
      </c>
      <c r="K47" s="15">
        <v>68</v>
      </c>
      <c r="L47" s="10">
        <f>J47+K47</f>
        <v>143</v>
      </c>
    </row>
    <row r="48" spans="1:12" ht="15.75">
      <c r="A48" s="6">
        <v>41</v>
      </c>
      <c r="B48" s="80" t="s">
        <v>547</v>
      </c>
      <c r="C48" s="130"/>
      <c r="D48" s="80" t="s">
        <v>90</v>
      </c>
      <c r="E48" s="80"/>
      <c r="F48" s="15"/>
      <c r="G48" s="15"/>
      <c r="H48" s="15"/>
      <c r="I48" s="15"/>
      <c r="J48" s="15">
        <v>75</v>
      </c>
      <c r="K48" s="15">
        <v>68</v>
      </c>
      <c r="L48" s="10">
        <f>J48+K48</f>
        <v>143</v>
      </c>
    </row>
    <row r="49" spans="1:12" ht="15.75">
      <c r="A49" s="6">
        <v>47</v>
      </c>
      <c r="B49" s="80" t="s">
        <v>290</v>
      </c>
      <c r="C49" s="130">
        <v>2015</v>
      </c>
      <c r="D49" s="80" t="s">
        <v>271</v>
      </c>
      <c r="E49" s="80" t="s">
        <v>280</v>
      </c>
      <c r="F49" s="15"/>
      <c r="G49" s="15">
        <v>137</v>
      </c>
      <c r="H49" s="15"/>
      <c r="I49" s="15"/>
      <c r="J49" s="15"/>
      <c r="K49" s="15"/>
      <c r="L49" s="10">
        <f>G49</f>
        <v>137</v>
      </c>
    </row>
    <row r="50" spans="1:12" ht="15.75">
      <c r="A50" s="6">
        <v>47</v>
      </c>
      <c r="B50" s="80" t="s">
        <v>292</v>
      </c>
      <c r="C50" s="130">
        <v>2016</v>
      </c>
      <c r="D50" s="80" t="s">
        <v>271</v>
      </c>
      <c r="E50" s="80" t="s">
        <v>280</v>
      </c>
      <c r="F50" s="15"/>
      <c r="G50" s="15">
        <v>137</v>
      </c>
      <c r="H50" s="15"/>
      <c r="I50" s="15"/>
      <c r="J50" s="15"/>
      <c r="K50" s="15"/>
      <c r="L50" s="10">
        <f>G50</f>
        <v>137</v>
      </c>
    </row>
    <row r="51" spans="1:12" ht="15.75">
      <c r="A51" s="6">
        <v>49</v>
      </c>
      <c r="B51" s="80" t="s">
        <v>533</v>
      </c>
      <c r="C51" s="130">
        <v>2015</v>
      </c>
      <c r="D51" s="80" t="s">
        <v>347</v>
      </c>
      <c r="E51" s="80" t="s">
        <v>348</v>
      </c>
      <c r="F51" s="15"/>
      <c r="G51" s="15"/>
      <c r="H51" s="15"/>
      <c r="I51" s="15">
        <v>125</v>
      </c>
      <c r="J51" s="15"/>
      <c r="K51" s="15"/>
      <c r="L51" s="10">
        <f>I51</f>
        <v>125</v>
      </c>
    </row>
    <row r="52" spans="1:12" ht="15.75">
      <c r="A52" s="6">
        <v>50</v>
      </c>
      <c r="B52" s="80" t="s">
        <v>543</v>
      </c>
      <c r="C52" s="130"/>
      <c r="D52" s="80" t="s">
        <v>90</v>
      </c>
      <c r="E52" s="80"/>
      <c r="F52" s="15"/>
      <c r="G52" s="15"/>
      <c r="H52" s="15"/>
      <c r="I52" s="15"/>
      <c r="J52" s="15">
        <v>124</v>
      </c>
      <c r="K52" s="15"/>
      <c r="L52" s="10">
        <f>J52</f>
        <v>124</v>
      </c>
    </row>
    <row r="53" spans="1:12" ht="15.75">
      <c r="A53" s="6">
        <v>51</v>
      </c>
      <c r="B53" s="80" t="s">
        <v>294</v>
      </c>
      <c r="C53" s="130">
        <v>2014</v>
      </c>
      <c r="D53" s="80" t="s">
        <v>271</v>
      </c>
      <c r="E53" s="80" t="s">
        <v>280</v>
      </c>
      <c r="F53" s="15"/>
      <c r="G53" s="15">
        <v>110</v>
      </c>
      <c r="H53" s="15"/>
      <c r="I53" s="15"/>
      <c r="J53" s="15"/>
      <c r="K53" s="15"/>
      <c r="L53" s="10">
        <f>G53</f>
        <v>110</v>
      </c>
    </row>
    <row r="54" spans="1:12" ht="15.75">
      <c r="A54" s="6">
        <v>51</v>
      </c>
      <c r="B54" s="80" t="s">
        <v>295</v>
      </c>
      <c r="C54" s="130">
        <v>2014</v>
      </c>
      <c r="D54" s="80" t="s">
        <v>271</v>
      </c>
      <c r="E54" s="80" t="s">
        <v>280</v>
      </c>
      <c r="F54" s="15"/>
      <c r="G54" s="15">
        <f>110</f>
        <v>110</v>
      </c>
      <c r="H54" s="15"/>
      <c r="I54" s="15"/>
      <c r="J54" s="15"/>
      <c r="K54" s="15"/>
      <c r="L54" s="10">
        <f>G54</f>
        <v>110</v>
      </c>
    </row>
    <row r="55" spans="1:12" ht="15.75">
      <c r="A55" s="6">
        <v>53</v>
      </c>
      <c r="B55" s="80" t="s">
        <v>360</v>
      </c>
      <c r="C55" s="130">
        <v>2013</v>
      </c>
      <c r="D55" s="80" t="s">
        <v>148</v>
      </c>
      <c r="E55" s="80" t="s">
        <v>149</v>
      </c>
      <c r="F55" s="15"/>
      <c r="G55" s="15"/>
      <c r="H55" s="15">
        <f>103</f>
        <v>103</v>
      </c>
      <c r="I55" s="15"/>
      <c r="J55" s="15"/>
      <c r="K55" s="15"/>
      <c r="L55" s="10">
        <f>H55</f>
        <v>103</v>
      </c>
    </row>
    <row r="56" spans="1:12" ht="15.75">
      <c r="A56" s="6">
        <v>54</v>
      </c>
      <c r="B56" s="80" t="s">
        <v>361</v>
      </c>
      <c r="C56" s="130">
        <v>2014</v>
      </c>
      <c r="D56" s="80" t="s">
        <v>148</v>
      </c>
      <c r="E56" s="80" t="s">
        <v>149</v>
      </c>
      <c r="F56" s="15"/>
      <c r="G56" s="15"/>
      <c r="H56" s="15">
        <f>99</f>
        <v>99</v>
      </c>
      <c r="I56" s="15"/>
      <c r="J56" s="15"/>
      <c r="K56" s="15"/>
      <c r="L56" s="10">
        <f>H56</f>
        <v>99</v>
      </c>
    </row>
    <row r="57" spans="1:12" ht="15.75">
      <c r="A57" s="6">
        <v>55</v>
      </c>
      <c r="B57" s="80" t="s">
        <v>528</v>
      </c>
      <c r="C57" s="130"/>
      <c r="D57" s="80" t="s">
        <v>723</v>
      </c>
      <c r="E57" s="80"/>
      <c r="F57" s="15"/>
      <c r="G57" s="15"/>
      <c r="H57" s="15"/>
      <c r="I57" s="15"/>
      <c r="J57" s="15"/>
      <c r="K57" s="15">
        <v>97</v>
      </c>
      <c r="L57" s="10">
        <f>K57</f>
        <v>97</v>
      </c>
    </row>
    <row r="58" spans="1:12" ht="15.75">
      <c r="A58" s="6">
        <v>55</v>
      </c>
      <c r="B58" s="80" t="s">
        <v>733</v>
      </c>
      <c r="C58" s="130"/>
      <c r="D58" s="80" t="s">
        <v>90</v>
      </c>
      <c r="E58" s="80"/>
      <c r="F58" s="15"/>
      <c r="G58" s="15"/>
      <c r="H58" s="15"/>
      <c r="I58" s="15"/>
      <c r="J58" s="15"/>
      <c r="K58" s="15">
        <v>97</v>
      </c>
      <c r="L58" s="10">
        <f>K58</f>
        <v>97</v>
      </c>
    </row>
    <row r="59" spans="1:12" ht="15.75">
      <c r="A59" s="6">
        <v>57</v>
      </c>
      <c r="B59" s="80" t="s">
        <v>83</v>
      </c>
      <c r="C59" s="130"/>
      <c r="D59" s="80" t="s">
        <v>144</v>
      </c>
      <c r="E59" s="80" t="s">
        <v>32</v>
      </c>
      <c r="F59" s="15">
        <v>79</v>
      </c>
      <c r="G59" s="15"/>
      <c r="H59" s="15"/>
      <c r="I59" s="15"/>
      <c r="J59" s="15"/>
      <c r="K59" s="15"/>
      <c r="L59" s="10">
        <f>F59+G59</f>
        <v>79</v>
      </c>
    </row>
    <row r="60" spans="1:12" ht="15.75">
      <c r="A60" s="6">
        <v>58</v>
      </c>
      <c r="B60" s="80" t="s">
        <v>536</v>
      </c>
      <c r="C60" s="130">
        <v>2013</v>
      </c>
      <c r="D60" s="80" t="s">
        <v>499</v>
      </c>
      <c r="E60" s="80" t="s">
        <v>532</v>
      </c>
      <c r="F60" s="15"/>
      <c r="G60" s="15"/>
      <c r="H60" s="15"/>
      <c r="I60" s="15">
        <v>73</v>
      </c>
      <c r="J60" s="15"/>
      <c r="K60" s="15"/>
      <c r="L60" s="10">
        <f>I60</f>
        <v>73</v>
      </c>
    </row>
    <row r="61" spans="1:12" ht="15.75">
      <c r="A61" s="6">
        <v>58</v>
      </c>
      <c r="B61" s="80" t="s">
        <v>537</v>
      </c>
      <c r="C61" s="130">
        <v>2015</v>
      </c>
      <c r="D61" s="80" t="s">
        <v>452</v>
      </c>
      <c r="E61" s="80" t="s">
        <v>453</v>
      </c>
      <c r="F61" s="15"/>
      <c r="G61" s="15"/>
      <c r="H61" s="15"/>
      <c r="I61" s="15">
        <v>73</v>
      </c>
      <c r="J61" s="15"/>
      <c r="K61" s="15"/>
      <c r="L61" s="10">
        <f>I61</f>
        <v>73</v>
      </c>
    </row>
    <row r="62" spans="1:12" ht="15.75">
      <c r="A62" s="6">
        <v>58</v>
      </c>
      <c r="B62" s="80" t="s">
        <v>538</v>
      </c>
      <c r="C62" s="130">
        <v>2013</v>
      </c>
      <c r="D62" s="80" t="s">
        <v>113</v>
      </c>
      <c r="E62" s="80" t="s">
        <v>32</v>
      </c>
      <c r="F62" s="15"/>
      <c r="G62" s="15"/>
      <c r="H62" s="15"/>
      <c r="I62" s="15">
        <v>73</v>
      </c>
      <c r="J62" s="15"/>
      <c r="K62" s="15"/>
      <c r="L62" s="10">
        <f>I62</f>
        <v>73</v>
      </c>
    </row>
    <row r="63" spans="1:12" ht="15.75">
      <c r="A63" s="6">
        <v>58</v>
      </c>
      <c r="B63" s="80" t="s">
        <v>539</v>
      </c>
      <c r="C63" s="130">
        <v>2013</v>
      </c>
      <c r="D63" s="80" t="s">
        <v>452</v>
      </c>
      <c r="E63" s="80" t="s">
        <v>453</v>
      </c>
      <c r="F63" s="15"/>
      <c r="G63" s="15"/>
      <c r="H63" s="15"/>
      <c r="I63" s="15">
        <v>73</v>
      </c>
      <c r="J63" s="15"/>
      <c r="K63" s="15"/>
      <c r="L63" s="10">
        <f>I63</f>
        <v>73</v>
      </c>
    </row>
    <row r="64" spans="1:12" ht="15.75">
      <c r="A64" s="6">
        <v>58</v>
      </c>
      <c r="B64" s="80" t="s">
        <v>540</v>
      </c>
      <c r="C64" s="130">
        <v>2013</v>
      </c>
      <c r="D64" s="80" t="s">
        <v>452</v>
      </c>
      <c r="E64" s="80" t="s">
        <v>453</v>
      </c>
      <c r="F64" s="15"/>
      <c r="G64" s="15"/>
      <c r="H64" s="15"/>
      <c r="I64" s="15">
        <v>73</v>
      </c>
      <c r="J64" s="15"/>
      <c r="K64" s="15"/>
      <c r="L64" s="10">
        <f>I64</f>
        <v>73</v>
      </c>
    </row>
    <row r="65" spans="1:12" ht="15.75">
      <c r="A65" s="6">
        <v>63</v>
      </c>
      <c r="B65" s="80" t="s">
        <v>300</v>
      </c>
      <c r="C65" s="130">
        <v>2015</v>
      </c>
      <c r="D65" s="80" t="s">
        <v>271</v>
      </c>
      <c r="E65" s="80" t="s">
        <v>280</v>
      </c>
      <c r="F65" s="15"/>
      <c r="G65" s="15">
        <v>70</v>
      </c>
      <c r="H65" s="15"/>
      <c r="I65" s="15"/>
      <c r="J65" s="15"/>
      <c r="K65" s="15"/>
      <c r="L65" s="10">
        <f>G65</f>
        <v>70</v>
      </c>
    </row>
    <row r="66" spans="1:12" ht="15.75">
      <c r="A66" s="6">
        <v>63</v>
      </c>
      <c r="B66" s="80" t="s">
        <v>301</v>
      </c>
      <c r="C66" s="130">
        <v>2013</v>
      </c>
      <c r="D66" s="80" t="s">
        <v>271</v>
      </c>
      <c r="E66" s="80" t="s">
        <v>280</v>
      </c>
      <c r="F66" s="15"/>
      <c r="G66" s="15">
        <v>70</v>
      </c>
      <c r="H66" s="15"/>
      <c r="I66" s="15"/>
      <c r="J66" s="15"/>
      <c r="K66" s="15"/>
      <c r="L66" s="10">
        <f>G66</f>
        <v>70</v>
      </c>
    </row>
    <row r="67" spans="1:12" ht="15.75">
      <c r="A67" s="6">
        <v>63</v>
      </c>
      <c r="B67" s="80" t="s">
        <v>304</v>
      </c>
      <c r="C67" s="130">
        <v>2015</v>
      </c>
      <c r="D67" s="80" t="s">
        <v>271</v>
      </c>
      <c r="E67" s="80" t="s">
        <v>280</v>
      </c>
      <c r="F67" s="15"/>
      <c r="G67" s="15">
        <v>70</v>
      </c>
      <c r="H67" s="15"/>
      <c r="I67" s="15"/>
      <c r="J67" s="15"/>
      <c r="K67" s="15"/>
      <c r="L67" s="10">
        <f>G67</f>
        <v>70</v>
      </c>
    </row>
    <row r="68" spans="1:12" ht="15.75">
      <c r="A68" s="6">
        <v>63</v>
      </c>
      <c r="B68" s="80" t="s">
        <v>305</v>
      </c>
      <c r="C68" s="130">
        <v>2014</v>
      </c>
      <c r="D68" s="80" t="s">
        <v>271</v>
      </c>
      <c r="E68" s="80" t="s">
        <v>280</v>
      </c>
      <c r="F68" s="15"/>
      <c r="G68" s="15">
        <v>70</v>
      </c>
      <c r="H68" s="15"/>
      <c r="I68" s="15"/>
      <c r="J68" s="15"/>
      <c r="K68" s="15"/>
      <c r="L68" s="10">
        <f>G68</f>
        <v>70</v>
      </c>
    </row>
  </sheetData>
  <sortState ref="A3:L68">
    <sortCondition descending="1" ref="L68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4"/>
  <sheetViews>
    <sheetView zoomScale="80" zoomScaleNormal="80" workbookViewId="0">
      <selection activeCell="B17" sqref="B17"/>
    </sheetView>
  </sheetViews>
  <sheetFormatPr defaultRowHeight="15"/>
  <cols>
    <col min="2" max="2" width="18.7109375" bestFit="1" customWidth="1"/>
    <col min="4" max="4" width="22.42578125" bestFit="1" customWidth="1"/>
    <col min="5" max="5" width="20.140625" bestFit="1" customWidth="1"/>
    <col min="6" max="6" width="12.7109375" customWidth="1"/>
    <col min="7" max="7" width="10.85546875" customWidth="1"/>
    <col min="11" max="11" width="9.140625" style="8"/>
  </cols>
  <sheetData>
    <row r="1" spans="1:12" ht="23.25">
      <c r="A1" s="192" t="s">
        <v>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76.5">
      <c r="A2" s="5" t="s">
        <v>1</v>
      </c>
      <c r="B2" s="1"/>
      <c r="C2" s="1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ht="15.75">
      <c r="A3" s="6">
        <v>1</v>
      </c>
      <c r="B3" s="46" t="s">
        <v>22</v>
      </c>
      <c r="C3" s="44">
        <v>2013</v>
      </c>
      <c r="D3" s="45" t="s">
        <v>13</v>
      </c>
      <c r="E3" s="47" t="s">
        <v>14</v>
      </c>
      <c r="F3" s="11">
        <v>114</v>
      </c>
      <c r="G3" s="13">
        <f>115</f>
        <v>115</v>
      </c>
      <c r="H3" s="13"/>
      <c r="I3" s="13">
        <f>109</f>
        <v>109</v>
      </c>
      <c r="J3" s="13">
        <v>105</v>
      </c>
      <c r="K3" s="13">
        <v>106</v>
      </c>
      <c r="L3" s="12">
        <f>F3+G3+I3+K3</f>
        <v>444</v>
      </c>
    </row>
    <row r="4" spans="1:12" ht="15.75">
      <c r="A4" s="6">
        <v>2</v>
      </c>
      <c r="B4" s="82" t="s">
        <v>96</v>
      </c>
      <c r="C4" s="96">
        <v>2014</v>
      </c>
      <c r="D4" s="82" t="s">
        <v>60</v>
      </c>
      <c r="E4" s="82" t="s">
        <v>61</v>
      </c>
      <c r="F4" s="11">
        <v>106</v>
      </c>
      <c r="G4" s="13">
        <v>103</v>
      </c>
      <c r="H4" s="13"/>
      <c r="I4" s="13"/>
      <c r="J4" s="13">
        <f>109</f>
        <v>109</v>
      </c>
      <c r="K4" s="13">
        <v>110</v>
      </c>
      <c r="L4" s="12">
        <f>F4+G4+J4+K4</f>
        <v>428</v>
      </c>
    </row>
    <row r="5" spans="1:12" ht="15.75">
      <c r="A5" s="6">
        <v>3</v>
      </c>
      <c r="B5" s="46" t="s">
        <v>51</v>
      </c>
      <c r="C5" s="44" t="s">
        <v>82</v>
      </c>
      <c r="D5" s="45" t="s">
        <v>76</v>
      </c>
      <c r="E5" s="47" t="s">
        <v>32</v>
      </c>
      <c r="F5" s="11">
        <v>110</v>
      </c>
      <c r="G5" s="13">
        <v>107</v>
      </c>
      <c r="H5" s="13"/>
      <c r="I5" s="13">
        <f>105</f>
        <v>105</v>
      </c>
      <c r="J5" s="13">
        <v>97</v>
      </c>
      <c r="K5" s="13">
        <v>102</v>
      </c>
      <c r="L5" s="12">
        <f>F5+G5+I5+K5</f>
        <v>424</v>
      </c>
    </row>
    <row r="6" spans="1:12" ht="15.75">
      <c r="A6" s="6">
        <v>4</v>
      </c>
      <c r="B6" s="82" t="s">
        <v>441</v>
      </c>
      <c r="C6" s="96">
        <v>2016</v>
      </c>
      <c r="D6" s="82" t="s">
        <v>13</v>
      </c>
      <c r="E6" s="82" t="s">
        <v>14</v>
      </c>
      <c r="F6" s="11"/>
      <c r="G6" s="13"/>
      <c r="H6" s="13"/>
      <c r="I6" s="13">
        <f>101</f>
        <v>101</v>
      </c>
      <c r="J6" s="13"/>
      <c r="K6" s="13">
        <v>94</v>
      </c>
      <c r="L6" s="12">
        <f>I6+K6</f>
        <v>195</v>
      </c>
    </row>
    <row r="7" spans="1:12" ht="15.75">
      <c r="A7" s="6">
        <v>5</v>
      </c>
      <c r="B7" s="82" t="s">
        <v>362</v>
      </c>
      <c r="C7" s="96">
        <v>2016</v>
      </c>
      <c r="D7" s="82" t="s">
        <v>254</v>
      </c>
      <c r="E7" s="82" t="s">
        <v>255</v>
      </c>
      <c r="F7" s="11"/>
      <c r="G7" s="13"/>
      <c r="H7" s="13">
        <v>109</v>
      </c>
      <c r="I7" s="13"/>
      <c r="J7" s="13"/>
      <c r="K7" s="13"/>
      <c r="L7" s="12">
        <f>H7</f>
        <v>109</v>
      </c>
    </row>
    <row r="8" spans="1:12" ht="15.75">
      <c r="A8" s="6">
        <v>6</v>
      </c>
      <c r="B8" s="82" t="s">
        <v>363</v>
      </c>
      <c r="C8" s="96">
        <v>2016</v>
      </c>
      <c r="D8" s="82" t="s">
        <v>254</v>
      </c>
      <c r="E8" s="82" t="s">
        <v>255</v>
      </c>
      <c r="F8" s="11"/>
      <c r="G8" s="13"/>
      <c r="H8" s="13">
        <v>105</v>
      </c>
      <c r="I8" s="13"/>
      <c r="J8" s="13"/>
      <c r="K8" s="13"/>
      <c r="L8" s="12">
        <f>H8</f>
        <v>105</v>
      </c>
    </row>
    <row r="9" spans="1:12" ht="15.75">
      <c r="A9" s="6">
        <v>7</v>
      </c>
      <c r="B9" s="82" t="s">
        <v>364</v>
      </c>
      <c r="C9" s="96">
        <v>2016</v>
      </c>
      <c r="D9" s="82" t="s">
        <v>254</v>
      </c>
      <c r="E9" s="82" t="s">
        <v>255</v>
      </c>
      <c r="F9" s="11"/>
      <c r="G9" s="13"/>
      <c r="H9" s="13">
        <v>101</v>
      </c>
      <c r="I9" s="13"/>
      <c r="J9" s="13"/>
      <c r="K9" s="13"/>
      <c r="L9" s="12">
        <f>H9</f>
        <v>101</v>
      </c>
    </row>
    <row r="10" spans="1:12" ht="15.75">
      <c r="A10" s="6">
        <v>8</v>
      </c>
      <c r="B10" s="82" t="s">
        <v>272</v>
      </c>
      <c r="C10" s="96">
        <v>2016</v>
      </c>
      <c r="D10" s="82" t="s">
        <v>76</v>
      </c>
      <c r="E10" s="82" t="s">
        <v>32</v>
      </c>
      <c r="F10" s="11"/>
      <c r="G10" s="13">
        <f>99</f>
        <v>99</v>
      </c>
      <c r="H10" s="13"/>
      <c r="I10" s="13"/>
      <c r="J10" s="13"/>
      <c r="K10" s="13"/>
      <c r="L10" s="12">
        <f>G10</f>
        <v>99</v>
      </c>
    </row>
    <row r="11" spans="1:12" ht="15.75">
      <c r="A11" s="6">
        <v>9</v>
      </c>
      <c r="B11" s="82" t="s">
        <v>154</v>
      </c>
      <c r="C11" s="96">
        <v>2016</v>
      </c>
      <c r="D11" s="82" t="s">
        <v>140</v>
      </c>
      <c r="E11" s="82" t="s">
        <v>141</v>
      </c>
      <c r="F11" s="11">
        <v>98</v>
      </c>
      <c r="G11" s="13"/>
      <c r="H11" s="13"/>
      <c r="I11" s="13"/>
      <c r="J11" s="13"/>
      <c r="K11" s="13"/>
      <c r="L11" s="12">
        <f>F11</f>
        <v>98</v>
      </c>
    </row>
    <row r="12" spans="1:12" ht="15.75">
      <c r="A12" s="6">
        <v>10</v>
      </c>
      <c r="B12" s="82" t="s">
        <v>365</v>
      </c>
      <c r="C12" s="96">
        <v>2017</v>
      </c>
      <c r="D12" s="82" t="s">
        <v>254</v>
      </c>
      <c r="E12" s="82" t="s">
        <v>255</v>
      </c>
      <c r="F12" s="11"/>
      <c r="G12" s="13"/>
      <c r="H12" s="13">
        <v>97</v>
      </c>
      <c r="I12" s="13"/>
      <c r="J12" s="13"/>
      <c r="K12" s="13"/>
      <c r="L12" s="12">
        <f>H12</f>
        <v>97</v>
      </c>
    </row>
    <row r="13" spans="1:12" ht="15.75">
      <c r="A13" s="6">
        <v>10</v>
      </c>
      <c r="B13" s="82" t="s">
        <v>442</v>
      </c>
      <c r="C13" s="96">
        <v>2014</v>
      </c>
      <c r="D13" s="82" t="s">
        <v>13</v>
      </c>
      <c r="E13" s="82" t="s">
        <v>14</v>
      </c>
      <c r="F13" s="11"/>
      <c r="G13" s="13"/>
      <c r="H13" s="13"/>
      <c r="I13" s="13">
        <f>97</f>
        <v>97</v>
      </c>
      <c r="J13" s="13"/>
      <c r="K13" s="13"/>
      <c r="L13" s="12">
        <f>I13</f>
        <v>97</v>
      </c>
    </row>
    <row r="14" spans="1:12" ht="15.75">
      <c r="A14" s="6">
        <v>12</v>
      </c>
      <c r="B14" s="82" t="s">
        <v>273</v>
      </c>
      <c r="C14" s="96">
        <v>2016</v>
      </c>
      <c r="D14" s="82" t="s">
        <v>76</v>
      </c>
      <c r="E14" s="82" t="s">
        <v>32</v>
      </c>
      <c r="F14" s="11"/>
      <c r="G14" s="13">
        <f>95</f>
        <v>95</v>
      </c>
      <c r="H14" s="13"/>
      <c r="I14" s="13"/>
      <c r="J14" s="13"/>
      <c r="K14" s="13"/>
      <c r="L14" s="12">
        <f>G14</f>
        <v>95</v>
      </c>
    </row>
    <row r="15" spans="1:12">
      <c r="A15" s="8"/>
      <c r="B15" s="8"/>
      <c r="C15" s="8"/>
      <c r="D15" s="8"/>
      <c r="E15" s="8"/>
      <c r="F15" s="8"/>
      <c r="G15" s="8"/>
      <c r="H15" s="8"/>
      <c r="I15" s="8"/>
      <c r="J15" s="8"/>
      <c r="L15" s="8"/>
    </row>
    <row r="20" spans="2:7">
      <c r="B20" s="8"/>
      <c r="C20" s="8"/>
      <c r="D20" s="8"/>
    </row>
    <row r="21" spans="2:7">
      <c r="B21" s="8"/>
      <c r="C21" s="8"/>
      <c r="D21" s="8"/>
      <c r="G21" s="8"/>
    </row>
    <row r="22" spans="2:7">
      <c r="B22" s="8"/>
      <c r="C22" s="8"/>
      <c r="D22" s="8"/>
      <c r="G22" s="8"/>
    </row>
    <row r="23" spans="2:7">
      <c r="B23" s="8"/>
      <c r="C23" s="8"/>
      <c r="D23" s="8"/>
      <c r="F23" s="8"/>
      <c r="G23" s="8"/>
    </row>
    <row r="24" spans="2:7">
      <c r="B24" s="8"/>
      <c r="C24" s="8"/>
      <c r="D24" s="8"/>
      <c r="F24" s="8"/>
      <c r="G24" s="8"/>
    </row>
  </sheetData>
  <sortState ref="A3:L14">
    <sortCondition descending="1" ref="L3:L14"/>
  </sortState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4"/>
  <sheetViews>
    <sheetView zoomScale="80" zoomScaleNormal="80" workbookViewId="0">
      <selection activeCell="N2" sqref="N2"/>
    </sheetView>
  </sheetViews>
  <sheetFormatPr defaultRowHeight="15"/>
  <cols>
    <col min="2" max="2" width="19.140625" bestFit="1" customWidth="1"/>
    <col min="3" max="3" width="9.140625" style="33"/>
    <col min="4" max="4" width="16.7109375" customWidth="1"/>
    <col min="5" max="5" width="19.28515625" bestFit="1" customWidth="1"/>
    <col min="6" max="6" width="12.28515625" customWidth="1"/>
    <col min="7" max="7" width="10.7109375" customWidth="1"/>
    <col min="10" max="11" width="9.140625" style="8"/>
  </cols>
  <sheetData>
    <row r="1" spans="1:13" ht="23.25">
      <c r="A1" s="192" t="s">
        <v>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3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2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3" s="8" customFormat="1" ht="15.75">
      <c r="A3" s="6">
        <v>1</v>
      </c>
      <c r="B3" s="80" t="s">
        <v>112</v>
      </c>
      <c r="C3" s="81">
        <v>2018</v>
      </c>
      <c r="D3" s="79" t="s">
        <v>13</v>
      </c>
      <c r="E3" s="82" t="s">
        <v>14</v>
      </c>
      <c r="F3" s="15">
        <v>104</v>
      </c>
      <c r="G3" s="15">
        <f>98</f>
        <v>98</v>
      </c>
      <c r="H3" s="15"/>
      <c r="I3" s="15">
        <f>98</f>
        <v>98</v>
      </c>
      <c r="J3" s="15">
        <v>104</v>
      </c>
      <c r="K3" s="15">
        <f>99</f>
        <v>99</v>
      </c>
      <c r="L3" s="10">
        <f>F3+I3+J3+K3</f>
        <v>405</v>
      </c>
    </row>
    <row r="4" spans="1:13" s="8" customFormat="1" ht="15.75">
      <c r="A4" s="6">
        <v>2</v>
      </c>
      <c r="B4" s="80" t="s">
        <v>434</v>
      </c>
      <c r="C4" s="81">
        <v>2019</v>
      </c>
      <c r="D4" s="79" t="s">
        <v>13</v>
      </c>
      <c r="E4" s="82" t="s">
        <v>14</v>
      </c>
      <c r="F4" s="15"/>
      <c r="G4" s="15"/>
      <c r="H4" s="15"/>
      <c r="I4" s="15">
        <v>106</v>
      </c>
      <c r="J4" s="15">
        <v>112</v>
      </c>
      <c r="K4" s="15">
        <f>103</f>
        <v>103</v>
      </c>
      <c r="L4" s="10">
        <f>I4+J4+K4</f>
        <v>321</v>
      </c>
    </row>
    <row r="5" spans="1:13" s="8" customFormat="1" ht="15.75">
      <c r="A5" s="6">
        <v>3</v>
      </c>
      <c r="B5" s="80" t="s">
        <v>435</v>
      </c>
      <c r="C5" s="81">
        <v>2018</v>
      </c>
      <c r="D5" s="79" t="s">
        <v>13</v>
      </c>
      <c r="E5" s="82" t="s">
        <v>14</v>
      </c>
      <c r="F5" s="15"/>
      <c r="G5" s="15"/>
      <c r="H5" s="15"/>
      <c r="I5" s="15">
        <v>102</v>
      </c>
      <c r="J5" s="15">
        <v>108</v>
      </c>
      <c r="K5" s="15"/>
      <c r="L5" s="10">
        <f>F5+G5+I5+J5</f>
        <v>210</v>
      </c>
    </row>
    <row r="6" spans="1:13" s="8" customFormat="1" ht="15.75">
      <c r="A6" s="6">
        <v>4</v>
      </c>
      <c r="B6" s="80" t="s">
        <v>88</v>
      </c>
      <c r="C6" s="81" t="s">
        <v>72</v>
      </c>
      <c r="D6" s="79" t="s">
        <v>76</v>
      </c>
      <c r="E6" s="82" t="s">
        <v>87</v>
      </c>
      <c r="F6" s="15">
        <v>100</v>
      </c>
      <c r="G6" s="15"/>
      <c r="H6" s="15"/>
      <c r="I6" s="15"/>
      <c r="J6" s="15">
        <v>100</v>
      </c>
      <c r="K6" s="15"/>
      <c r="L6" s="10">
        <f>F6+G6+H6+J6</f>
        <v>200</v>
      </c>
    </row>
    <row r="7" spans="1:13" s="8" customFormat="1" ht="15.75">
      <c r="A7" s="6">
        <v>5</v>
      </c>
      <c r="B7" s="80" t="s">
        <v>550</v>
      </c>
      <c r="C7" s="81">
        <v>2018</v>
      </c>
      <c r="D7" s="79" t="s">
        <v>148</v>
      </c>
      <c r="E7" s="82"/>
      <c r="F7" s="15"/>
      <c r="G7" s="15"/>
      <c r="H7" s="15"/>
      <c r="I7" s="15"/>
      <c r="J7" s="15">
        <v>96</v>
      </c>
      <c r="K7" s="15"/>
      <c r="L7" s="10">
        <f>J7</f>
        <v>96</v>
      </c>
    </row>
    <row r="8" spans="1:13" s="8" customFormat="1" ht="15.75">
      <c r="A8" s="57"/>
      <c r="B8" s="85"/>
      <c r="C8" s="152"/>
      <c r="D8" s="86"/>
      <c r="E8" s="153"/>
      <c r="F8" s="154"/>
      <c r="G8" s="154"/>
      <c r="H8" s="154"/>
      <c r="I8" s="154"/>
      <c r="J8" s="154"/>
      <c r="K8" s="154"/>
      <c r="L8" s="60"/>
    </row>
    <row r="9" spans="1:13" s="8" customFormat="1" ht="23.25">
      <c r="A9" s="192" t="s">
        <v>58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</row>
    <row r="10" spans="1:13" s="8" customFormat="1" ht="76.5">
      <c r="A10" s="5" t="s">
        <v>1</v>
      </c>
      <c r="B10" s="1"/>
      <c r="C10" s="3"/>
      <c r="D10" s="1"/>
      <c r="E10" s="1"/>
      <c r="F10" s="2" t="s">
        <v>142</v>
      </c>
      <c r="G10" s="2" t="s">
        <v>227</v>
      </c>
      <c r="H10" s="2" t="s">
        <v>306</v>
      </c>
      <c r="I10" s="4" t="s">
        <v>393</v>
      </c>
      <c r="J10" s="4" t="s">
        <v>542</v>
      </c>
      <c r="K10" s="4"/>
      <c r="L10" s="7" t="s">
        <v>541</v>
      </c>
    </row>
    <row r="11" spans="1:13" s="8" customFormat="1" ht="15.75">
      <c r="A11" s="6">
        <v>1</v>
      </c>
      <c r="B11" s="80" t="s">
        <v>71</v>
      </c>
      <c r="C11" s="81">
        <v>2018</v>
      </c>
      <c r="D11" s="79" t="s">
        <v>144</v>
      </c>
      <c r="E11" s="82" t="s">
        <v>87</v>
      </c>
      <c r="F11" s="15">
        <v>108</v>
      </c>
      <c r="G11" s="15"/>
      <c r="H11" s="15"/>
      <c r="I11" s="15"/>
      <c r="J11" s="15">
        <v>102</v>
      </c>
      <c r="K11" s="15"/>
      <c r="L11" s="10">
        <f>F11+J11</f>
        <v>210</v>
      </c>
    </row>
    <row r="12" spans="1:13" s="8" customFormat="1" ht="15.75">
      <c r="A12" s="6">
        <v>2</v>
      </c>
      <c r="B12" s="80" t="s">
        <v>436</v>
      </c>
      <c r="C12" s="81">
        <v>2019</v>
      </c>
      <c r="D12" s="79" t="s">
        <v>437</v>
      </c>
      <c r="E12" s="82" t="s">
        <v>438</v>
      </c>
      <c r="F12" s="15"/>
      <c r="G12" s="15"/>
      <c r="H12" s="15"/>
      <c r="I12" s="15">
        <f>100</f>
        <v>100</v>
      </c>
      <c r="J12" s="15">
        <v>106</v>
      </c>
      <c r="K12" s="15"/>
      <c r="L12" s="10">
        <f>I12+J12</f>
        <v>206</v>
      </c>
    </row>
    <row r="13" spans="1:13" s="8" customFormat="1" ht="15.75">
      <c r="A13" s="6">
        <v>4</v>
      </c>
      <c r="B13" s="80" t="s">
        <v>73</v>
      </c>
      <c r="C13" s="81">
        <v>2018</v>
      </c>
      <c r="D13" s="79" t="s">
        <v>144</v>
      </c>
      <c r="E13" s="82" t="s">
        <v>87</v>
      </c>
      <c r="F13" s="15">
        <v>96</v>
      </c>
      <c r="G13" s="15"/>
      <c r="H13" s="15"/>
      <c r="I13" s="15"/>
      <c r="J13" s="15">
        <v>98</v>
      </c>
      <c r="K13" s="15"/>
      <c r="L13" s="10">
        <f>F13+J13</f>
        <v>194</v>
      </c>
    </row>
    <row r="14" spans="1:13" s="8" customFormat="1" ht="15.75">
      <c r="A14" s="6">
        <v>2</v>
      </c>
      <c r="B14" s="80" t="s">
        <v>153</v>
      </c>
      <c r="C14" s="81">
        <v>2018</v>
      </c>
      <c r="D14" s="79" t="s">
        <v>140</v>
      </c>
      <c r="E14" s="82" t="s">
        <v>141</v>
      </c>
      <c r="F14" s="15">
        <v>100</v>
      </c>
      <c r="G14" s="15"/>
      <c r="H14" s="15"/>
      <c r="I14" s="15"/>
      <c r="J14" s="15"/>
      <c r="K14" s="15"/>
      <c r="L14" s="10">
        <f>F14</f>
        <v>100</v>
      </c>
    </row>
    <row r="15" spans="1:13">
      <c r="A15" s="8"/>
      <c r="B15" s="33"/>
      <c r="D15" s="8"/>
      <c r="E15" s="8"/>
      <c r="F15" s="8"/>
      <c r="G15" s="8"/>
      <c r="H15" s="33"/>
      <c r="I15" s="8"/>
      <c r="L15" s="8"/>
      <c r="M15" s="8"/>
    </row>
    <row r="16" spans="1:13">
      <c r="A16" s="8"/>
      <c r="B16" s="33"/>
      <c r="D16" s="8"/>
      <c r="E16" s="8"/>
      <c r="F16" s="8"/>
      <c r="G16" s="8"/>
      <c r="H16" s="33"/>
      <c r="I16" s="8"/>
      <c r="L16" s="8"/>
      <c r="M16" s="8"/>
    </row>
    <row r="17" spans="1:21">
      <c r="A17" s="8"/>
      <c r="B17" s="33"/>
      <c r="D17" s="8"/>
      <c r="E17" s="8"/>
      <c r="F17" s="8"/>
      <c r="G17" s="8"/>
      <c r="H17" s="33"/>
      <c r="I17" s="8"/>
      <c r="L17" s="8"/>
      <c r="M17" s="8"/>
    </row>
    <row r="18" spans="1:21">
      <c r="A18" s="8"/>
      <c r="B18" s="33"/>
      <c r="D18" s="8"/>
      <c r="E18" s="8"/>
      <c r="F18" s="8"/>
      <c r="G18" s="8"/>
      <c r="H18" s="33"/>
      <c r="I18" s="8"/>
      <c r="L18" s="8"/>
      <c r="M18" s="8"/>
    </row>
    <row r="19" spans="1:21">
      <c r="A19" s="8"/>
      <c r="B19" s="33"/>
      <c r="D19" s="8"/>
      <c r="E19" s="8"/>
      <c r="F19" s="8"/>
      <c r="G19" s="8"/>
      <c r="H19" s="33"/>
      <c r="I19" s="8"/>
      <c r="L19" s="8"/>
      <c r="M19" s="8"/>
      <c r="Q19" s="8"/>
      <c r="R19" s="8"/>
      <c r="S19" s="8"/>
      <c r="T19" s="8"/>
      <c r="U19" s="8"/>
    </row>
    <row r="20" spans="1:21">
      <c r="A20" s="8"/>
      <c r="B20" s="33"/>
      <c r="D20" s="8"/>
      <c r="E20" s="8"/>
      <c r="F20" s="8"/>
      <c r="G20" s="8"/>
      <c r="H20" s="33"/>
      <c r="I20" s="8"/>
      <c r="L20" s="8"/>
      <c r="M20" s="8"/>
      <c r="Q20" s="8"/>
      <c r="R20" s="8"/>
      <c r="S20" s="8"/>
      <c r="T20" s="8"/>
      <c r="U20" s="8"/>
    </row>
    <row r="21" spans="1:21">
      <c r="A21" s="8"/>
      <c r="B21" s="33"/>
      <c r="D21" s="8"/>
      <c r="E21" s="8"/>
      <c r="F21" s="8"/>
      <c r="G21" s="8"/>
      <c r="H21" s="33"/>
      <c r="I21" s="8"/>
      <c r="L21" s="8"/>
      <c r="M21" s="8"/>
    </row>
    <row r="22" spans="1:21">
      <c r="A22" s="8"/>
      <c r="B22" s="33"/>
      <c r="D22" s="8"/>
      <c r="E22" s="8"/>
      <c r="F22" s="8"/>
      <c r="G22" s="8"/>
      <c r="H22" s="33"/>
      <c r="I22" s="8"/>
      <c r="L22" s="8"/>
      <c r="M22" s="8"/>
    </row>
    <row r="23" spans="1:21">
      <c r="A23" s="8"/>
      <c r="B23" s="33"/>
      <c r="D23" s="8"/>
      <c r="E23" s="8"/>
      <c r="F23" s="8"/>
      <c r="G23" s="8"/>
      <c r="H23" s="33"/>
      <c r="I23" s="8"/>
      <c r="L23" s="8"/>
      <c r="M23" s="8"/>
    </row>
    <row r="24" spans="1:21">
      <c r="A24" s="8"/>
      <c r="B24" s="33"/>
      <c r="D24" s="8"/>
      <c r="E24" s="8"/>
      <c r="F24" s="8"/>
      <c r="G24" s="8"/>
      <c r="H24" s="33"/>
      <c r="I24" s="8"/>
      <c r="L24" s="8"/>
      <c r="M24" s="8"/>
    </row>
  </sheetData>
  <sortState ref="A3:L7">
    <sortCondition descending="1" ref="L3:L7"/>
  </sortState>
  <mergeCells count="2">
    <mergeCell ref="A1:L1"/>
    <mergeCell ref="A9:L9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2"/>
  <sheetViews>
    <sheetView zoomScale="80" zoomScaleNormal="80" workbookViewId="0">
      <selection activeCell="D25" sqref="D25"/>
    </sheetView>
  </sheetViews>
  <sheetFormatPr defaultRowHeight="15"/>
  <cols>
    <col min="2" max="2" width="25.140625" bestFit="1" customWidth="1"/>
    <col min="4" max="4" width="19.7109375" bestFit="1" customWidth="1"/>
    <col min="5" max="5" width="18.7109375" bestFit="1" customWidth="1"/>
    <col min="6" max="6" width="14.85546875" customWidth="1"/>
    <col min="7" max="7" width="10.85546875" customWidth="1"/>
    <col min="11" max="11" width="9.140625" style="8"/>
  </cols>
  <sheetData>
    <row r="1" spans="1:12" ht="23.2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76.5">
      <c r="A2" s="5" t="s">
        <v>1</v>
      </c>
      <c r="B2" s="1"/>
      <c r="C2" s="1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ht="15.75">
      <c r="A3" s="6">
        <v>1</v>
      </c>
      <c r="B3" s="83" t="s">
        <v>105</v>
      </c>
      <c r="C3" s="118" t="s">
        <v>106</v>
      </c>
      <c r="D3" s="119" t="s">
        <v>90</v>
      </c>
      <c r="E3" s="119" t="s">
        <v>95</v>
      </c>
      <c r="F3" s="15">
        <v>100</v>
      </c>
      <c r="G3" s="15"/>
      <c r="H3" s="15"/>
      <c r="I3" s="13"/>
      <c r="J3" s="13">
        <v>102</v>
      </c>
      <c r="K3" s="13">
        <v>109</v>
      </c>
      <c r="L3" s="10">
        <f>F3+J3+K3</f>
        <v>311</v>
      </c>
    </row>
    <row r="4" spans="1:12" ht="15.75">
      <c r="A4" s="6">
        <v>2</v>
      </c>
      <c r="B4" s="97" t="s">
        <v>366</v>
      </c>
      <c r="C4" s="96" t="s">
        <v>369</v>
      </c>
      <c r="D4" s="82" t="s">
        <v>347</v>
      </c>
      <c r="E4" s="82" t="s">
        <v>348</v>
      </c>
      <c r="F4" s="15"/>
      <c r="G4" s="15"/>
      <c r="H4" s="15">
        <v>106</v>
      </c>
      <c r="I4" s="13">
        <v>125</v>
      </c>
      <c r="J4" s="13"/>
      <c r="K4" s="13"/>
      <c r="L4" s="10">
        <f>H4+I4</f>
        <v>231</v>
      </c>
    </row>
    <row r="5" spans="1:12" ht="15.75">
      <c r="A5" s="6">
        <v>3</v>
      </c>
      <c r="B5" s="80" t="s">
        <v>572</v>
      </c>
      <c r="C5" s="81"/>
      <c r="D5" s="82" t="s">
        <v>560</v>
      </c>
      <c r="E5" s="79"/>
      <c r="F5" s="15"/>
      <c r="G5" s="15"/>
      <c r="H5" s="15"/>
      <c r="I5" s="13"/>
      <c r="J5" s="13">
        <v>98</v>
      </c>
      <c r="K5" s="13">
        <v>101</v>
      </c>
      <c r="L5" s="10">
        <f>J5+K5</f>
        <v>199</v>
      </c>
    </row>
    <row r="6" spans="1:12" ht="15.75">
      <c r="A6" s="6">
        <v>4</v>
      </c>
      <c r="B6" s="24" t="s">
        <v>368</v>
      </c>
      <c r="C6" s="122" t="s">
        <v>371</v>
      </c>
      <c r="D6" s="123" t="s">
        <v>347</v>
      </c>
      <c r="E6" s="123" t="s">
        <v>348</v>
      </c>
      <c r="F6" s="15"/>
      <c r="G6" s="15"/>
      <c r="H6" s="15">
        <v>98</v>
      </c>
      <c r="I6" s="13">
        <v>90</v>
      </c>
      <c r="J6" s="13"/>
      <c r="K6" s="13"/>
      <c r="L6" s="10">
        <f>H6+I6</f>
        <v>188</v>
      </c>
    </row>
    <row r="7" spans="1:12" ht="15.75">
      <c r="A7" s="6">
        <v>5</v>
      </c>
      <c r="B7" s="80" t="s">
        <v>507</v>
      </c>
      <c r="C7" s="81" t="s">
        <v>370</v>
      </c>
      <c r="D7" s="82" t="s">
        <v>452</v>
      </c>
      <c r="E7" s="79" t="s">
        <v>453</v>
      </c>
      <c r="F7" s="15"/>
      <c r="G7" s="15"/>
      <c r="H7" s="15"/>
      <c r="I7" s="13">
        <v>128</v>
      </c>
      <c r="J7" s="13"/>
      <c r="K7" s="13"/>
      <c r="L7" s="10">
        <f t="shared" ref="L7:L14" si="0">I7</f>
        <v>128</v>
      </c>
    </row>
    <row r="8" spans="1:12" ht="15.75">
      <c r="A8" s="6">
        <v>6</v>
      </c>
      <c r="B8" s="80" t="s">
        <v>508</v>
      </c>
      <c r="C8" s="81" t="s">
        <v>509</v>
      </c>
      <c r="D8" s="82" t="s">
        <v>452</v>
      </c>
      <c r="E8" s="79" t="s">
        <v>453</v>
      </c>
      <c r="F8" s="15"/>
      <c r="G8" s="15"/>
      <c r="H8" s="15"/>
      <c r="I8" s="13">
        <v>122</v>
      </c>
      <c r="J8" s="13"/>
      <c r="K8" s="13"/>
      <c r="L8" s="10">
        <f t="shared" si="0"/>
        <v>122</v>
      </c>
    </row>
    <row r="9" spans="1:12" ht="15.75">
      <c r="A9" s="6">
        <v>7</v>
      </c>
      <c r="B9" s="80" t="s">
        <v>510</v>
      </c>
      <c r="C9" s="81" t="s">
        <v>511</v>
      </c>
      <c r="D9" s="82" t="s">
        <v>452</v>
      </c>
      <c r="E9" s="79" t="s">
        <v>453</v>
      </c>
      <c r="F9" s="15"/>
      <c r="G9" s="15"/>
      <c r="H9" s="15"/>
      <c r="I9" s="13">
        <v>119</v>
      </c>
      <c r="J9" s="13"/>
      <c r="K9" s="13"/>
      <c r="L9" s="10">
        <f t="shared" si="0"/>
        <v>119</v>
      </c>
    </row>
    <row r="10" spans="1:12" ht="15.75">
      <c r="A10" s="6">
        <v>8</v>
      </c>
      <c r="B10" s="80" t="s">
        <v>512</v>
      </c>
      <c r="C10" s="81" t="s">
        <v>369</v>
      </c>
      <c r="D10" s="82" t="s">
        <v>452</v>
      </c>
      <c r="E10" s="79" t="s">
        <v>453</v>
      </c>
      <c r="F10" s="15"/>
      <c r="G10" s="15"/>
      <c r="H10" s="15"/>
      <c r="I10" s="13">
        <v>116</v>
      </c>
      <c r="J10" s="13"/>
      <c r="K10" s="13"/>
      <c r="L10" s="10">
        <f t="shared" si="0"/>
        <v>116</v>
      </c>
    </row>
    <row r="11" spans="1:12" ht="15.75">
      <c r="A11" s="6">
        <v>9</v>
      </c>
      <c r="B11" s="80" t="s">
        <v>513</v>
      </c>
      <c r="C11" s="81" t="s">
        <v>514</v>
      </c>
      <c r="D11" s="82" t="s">
        <v>452</v>
      </c>
      <c r="E11" s="79" t="s">
        <v>453</v>
      </c>
      <c r="F11" s="15"/>
      <c r="G11" s="15"/>
      <c r="H11" s="15"/>
      <c r="I11" s="13">
        <v>113</v>
      </c>
      <c r="J11" s="13"/>
      <c r="K11" s="13"/>
      <c r="L11" s="10">
        <f t="shared" si="0"/>
        <v>113</v>
      </c>
    </row>
    <row r="12" spans="1:12" ht="15.75">
      <c r="A12" s="6">
        <v>10</v>
      </c>
      <c r="B12" s="80" t="s">
        <v>515</v>
      </c>
      <c r="C12" s="81" t="s">
        <v>516</v>
      </c>
      <c r="D12" s="82" t="s">
        <v>452</v>
      </c>
      <c r="E12" s="79" t="s">
        <v>453</v>
      </c>
      <c r="F12" s="15"/>
      <c r="G12" s="15"/>
      <c r="H12" s="15"/>
      <c r="I12" s="13">
        <v>110</v>
      </c>
      <c r="J12" s="13"/>
      <c r="K12" s="13"/>
      <c r="L12" s="10">
        <f t="shared" si="0"/>
        <v>110</v>
      </c>
    </row>
    <row r="13" spans="1:12" ht="15.75">
      <c r="A13" s="6">
        <v>11</v>
      </c>
      <c r="B13" s="80" t="s">
        <v>517</v>
      </c>
      <c r="C13" s="81" t="s">
        <v>511</v>
      </c>
      <c r="D13" s="82" t="s">
        <v>452</v>
      </c>
      <c r="E13" s="79" t="s">
        <v>453</v>
      </c>
      <c r="F13" s="15"/>
      <c r="G13" s="15"/>
      <c r="H13" s="15"/>
      <c r="I13" s="13">
        <v>107</v>
      </c>
      <c r="J13" s="13"/>
      <c r="K13" s="13"/>
      <c r="L13" s="10">
        <f t="shared" si="0"/>
        <v>107</v>
      </c>
    </row>
    <row r="14" spans="1:12" ht="15.75">
      <c r="A14" s="6">
        <v>12</v>
      </c>
      <c r="B14" s="80" t="s">
        <v>518</v>
      </c>
      <c r="C14" s="81" t="s">
        <v>118</v>
      </c>
      <c r="D14" s="82" t="s">
        <v>452</v>
      </c>
      <c r="E14" s="79" t="s">
        <v>453</v>
      </c>
      <c r="F14" s="15"/>
      <c r="G14" s="15"/>
      <c r="H14" s="15"/>
      <c r="I14" s="13">
        <v>104</v>
      </c>
      <c r="J14" s="13"/>
      <c r="K14" s="13"/>
      <c r="L14" s="10">
        <f t="shared" si="0"/>
        <v>104</v>
      </c>
    </row>
    <row r="15" spans="1:12" ht="15.75">
      <c r="A15" s="6">
        <v>13</v>
      </c>
      <c r="B15" s="80" t="s">
        <v>367</v>
      </c>
      <c r="C15" s="81" t="s">
        <v>370</v>
      </c>
      <c r="D15" s="82" t="s">
        <v>254</v>
      </c>
      <c r="E15" s="79" t="s">
        <v>255</v>
      </c>
      <c r="F15" s="15"/>
      <c r="G15" s="15"/>
      <c r="H15" s="15">
        <v>102</v>
      </c>
      <c r="I15" s="13"/>
      <c r="J15" s="13"/>
      <c r="K15" s="13"/>
      <c r="L15" s="10">
        <f>H15</f>
        <v>102</v>
      </c>
    </row>
    <row r="16" spans="1:12" ht="15.75">
      <c r="A16" s="6">
        <v>14</v>
      </c>
      <c r="B16" s="80" t="s">
        <v>519</v>
      </c>
      <c r="C16" s="81" t="s">
        <v>118</v>
      </c>
      <c r="D16" s="82" t="s">
        <v>347</v>
      </c>
      <c r="E16" s="79" t="s">
        <v>348</v>
      </c>
      <c r="F16" s="15"/>
      <c r="G16" s="15"/>
      <c r="H16" s="15"/>
      <c r="I16" s="13">
        <v>101</v>
      </c>
      <c r="J16" s="13"/>
      <c r="K16" s="13"/>
      <c r="L16" s="10">
        <f>I16</f>
        <v>101</v>
      </c>
    </row>
    <row r="17" spans="1:12" ht="15.75">
      <c r="A17" s="6">
        <v>15</v>
      </c>
      <c r="B17" s="80" t="s">
        <v>716</v>
      </c>
      <c r="C17" s="81"/>
      <c r="D17" s="82" t="s">
        <v>661</v>
      </c>
      <c r="E17" s="79"/>
      <c r="F17" s="15"/>
      <c r="G17" s="15"/>
      <c r="H17" s="15"/>
      <c r="I17" s="13"/>
      <c r="J17" s="13"/>
      <c r="K17" s="13">
        <v>97</v>
      </c>
      <c r="L17" s="10">
        <f>K17</f>
        <v>97</v>
      </c>
    </row>
    <row r="18" spans="1:12" ht="15.75">
      <c r="A18" s="6">
        <v>16</v>
      </c>
      <c r="B18" s="80" t="s">
        <v>717</v>
      </c>
      <c r="C18" s="81"/>
      <c r="D18" s="82" t="s">
        <v>661</v>
      </c>
      <c r="E18" s="79"/>
      <c r="F18" s="15"/>
      <c r="G18" s="15"/>
      <c r="H18" s="15"/>
      <c r="I18" s="13"/>
      <c r="J18" s="13"/>
      <c r="K18" s="13">
        <v>93</v>
      </c>
      <c r="L18" s="10">
        <f>K18</f>
        <v>93</v>
      </c>
    </row>
    <row r="19" spans="1:12" ht="15.75">
      <c r="A19" s="6">
        <v>17</v>
      </c>
      <c r="B19" s="80" t="s">
        <v>520</v>
      </c>
      <c r="C19" s="81">
        <v>2008</v>
      </c>
      <c r="D19" s="82" t="s">
        <v>448</v>
      </c>
      <c r="E19" s="79" t="s">
        <v>449</v>
      </c>
      <c r="F19" s="15"/>
      <c r="G19" s="15"/>
      <c r="H19" s="15"/>
      <c r="I19" s="13">
        <v>90</v>
      </c>
      <c r="J19" s="13"/>
      <c r="K19" s="13"/>
      <c r="L19" s="10">
        <f>I19</f>
        <v>90</v>
      </c>
    </row>
    <row r="20" spans="1:12" ht="15.75">
      <c r="A20" s="6">
        <v>17</v>
      </c>
      <c r="B20" s="80" t="s">
        <v>521</v>
      </c>
      <c r="C20" s="81" t="s">
        <v>522</v>
      </c>
      <c r="D20" s="82" t="s">
        <v>452</v>
      </c>
      <c r="E20" s="79" t="s">
        <v>453</v>
      </c>
      <c r="F20" s="15"/>
      <c r="G20" s="15"/>
      <c r="H20" s="15"/>
      <c r="I20" s="13">
        <v>90</v>
      </c>
      <c r="J20" s="13"/>
      <c r="K20" s="13"/>
      <c r="L20" s="10">
        <f>I20</f>
        <v>90</v>
      </c>
    </row>
    <row r="21" spans="1:12" ht="15.75">
      <c r="A21" s="6">
        <v>17</v>
      </c>
      <c r="B21" s="80" t="s">
        <v>523</v>
      </c>
      <c r="C21" s="81" t="s">
        <v>371</v>
      </c>
      <c r="D21" s="82" t="s">
        <v>452</v>
      </c>
      <c r="E21" s="79" t="s">
        <v>453</v>
      </c>
      <c r="F21" s="15"/>
      <c r="G21" s="15"/>
      <c r="H21" s="15"/>
      <c r="I21" s="13">
        <v>90</v>
      </c>
      <c r="J21" s="13"/>
      <c r="K21" s="13"/>
      <c r="L21" s="10">
        <f>I21</f>
        <v>90</v>
      </c>
    </row>
    <row r="22" spans="1:12" ht="15.75">
      <c r="A22" s="6">
        <v>17</v>
      </c>
      <c r="B22" s="80" t="s">
        <v>524</v>
      </c>
      <c r="C22" s="81" t="s">
        <v>118</v>
      </c>
      <c r="D22" s="82" t="s">
        <v>452</v>
      </c>
      <c r="E22" s="79" t="s">
        <v>453</v>
      </c>
      <c r="F22" s="15"/>
      <c r="G22" s="15"/>
      <c r="H22" s="15"/>
      <c r="I22" s="13">
        <v>90</v>
      </c>
      <c r="J22" s="13"/>
      <c r="K22" s="13"/>
      <c r="L22" s="10">
        <f>I22</f>
        <v>90</v>
      </c>
    </row>
  </sheetData>
  <sortState ref="A3:L22">
    <sortCondition descending="1" ref="L3:L22"/>
  </sortState>
  <mergeCells count="1"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0"/>
  <sheetViews>
    <sheetView topLeftCell="A10" zoomScale="80" zoomScaleNormal="80" workbookViewId="0">
      <selection activeCell="F41" sqref="F41"/>
    </sheetView>
  </sheetViews>
  <sheetFormatPr defaultRowHeight="15"/>
  <cols>
    <col min="2" max="2" width="34.7109375" bestFit="1" customWidth="1"/>
    <col min="3" max="3" width="9.140625" style="33"/>
    <col min="4" max="4" width="25" bestFit="1" customWidth="1"/>
    <col min="5" max="5" width="18.7109375" bestFit="1" customWidth="1"/>
    <col min="6" max="6" width="12.42578125" customWidth="1"/>
    <col min="7" max="7" width="10.85546875" customWidth="1"/>
    <col min="11" max="11" width="9.140625" style="8"/>
  </cols>
  <sheetData>
    <row r="1" spans="1:12" ht="23.25">
      <c r="A1" s="192" t="s">
        <v>37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s="8" customFormat="1" ht="15.75">
      <c r="A3" s="6">
        <v>1</v>
      </c>
      <c r="B3" s="97" t="s">
        <v>478</v>
      </c>
      <c r="C3" s="130">
        <v>2012</v>
      </c>
      <c r="D3" s="80" t="s">
        <v>13</v>
      </c>
      <c r="E3" s="80" t="s">
        <v>14</v>
      </c>
      <c r="F3" s="15"/>
      <c r="G3" s="15"/>
      <c r="H3" s="15"/>
      <c r="I3" s="13">
        <v>118</v>
      </c>
      <c r="J3" s="13">
        <v>114</v>
      </c>
      <c r="K3" s="13">
        <v>129</v>
      </c>
      <c r="L3" s="10">
        <f>I3+J3+K3</f>
        <v>361</v>
      </c>
    </row>
    <row r="4" spans="1:12" s="8" customFormat="1" ht="15.75">
      <c r="A4" s="6">
        <v>2</v>
      </c>
      <c r="B4" s="97" t="s">
        <v>107</v>
      </c>
      <c r="C4" s="130">
        <v>2011</v>
      </c>
      <c r="D4" s="80" t="s">
        <v>90</v>
      </c>
      <c r="E4" s="80" t="s">
        <v>95</v>
      </c>
      <c r="F4" s="15">
        <v>112</v>
      </c>
      <c r="G4" s="15"/>
      <c r="H4" s="15"/>
      <c r="I4" s="13"/>
      <c r="J4" s="13">
        <v>110</v>
      </c>
      <c r="K4" s="13">
        <v>125</v>
      </c>
      <c r="L4" s="10">
        <f>F4+J4+K4</f>
        <v>347</v>
      </c>
    </row>
    <row r="5" spans="1:12" s="8" customFormat="1" ht="15.75">
      <c r="A5" s="6">
        <v>3</v>
      </c>
      <c r="B5" s="97" t="s">
        <v>479</v>
      </c>
      <c r="C5" s="130">
        <v>2012</v>
      </c>
      <c r="D5" s="80" t="s">
        <v>13</v>
      </c>
      <c r="E5" s="80" t="s">
        <v>14</v>
      </c>
      <c r="F5" s="15"/>
      <c r="G5" s="15"/>
      <c r="H5" s="15"/>
      <c r="I5" s="13">
        <v>114</v>
      </c>
      <c r="J5" s="13">
        <v>106</v>
      </c>
      <c r="K5" s="13">
        <v>121</v>
      </c>
      <c r="L5" s="10">
        <f>I5+J5+K5</f>
        <v>341</v>
      </c>
    </row>
    <row r="6" spans="1:12" s="8" customFormat="1" ht="15.75">
      <c r="A6" s="6">
        <v>4</v>
      </c>
      <c r="B6" s="97" t="s">
        <v>147</v>
      </c>
      <c r="C6" s="130" t="s">
        <v>132</v>
      </c>
      <c r="D6" s="80" t="s">
        <v>148</v>
      </c>
      <c r="E6" s="80" t="s">
        <v>149</v>
      </c>
      <c r="F6" s="15">
        <v>96</v>
      </c>
      <c r="G6" s="15"/>
      <c r="H6" s="15">
        <v>105</v>
      </c>
      <c r="I6" s="13"/>
      <c r="J6" s="13"/>
      <c r="K6" s="13"/>
      <c r="L6" s="10">
        <f>F6+H6</f>
        <v>201</v>
      </c>
    </row>
    <row r="7" spans="1:12" s="8" customFormat="1" ht="15.75">
      <c r="A7" s="6">
        <v>5</v>
      </c>
      <c r="B7" s="97" t="s">
        <v>376</v>
      </c>
      <c r="C7" s="130" t="s">
        <v>377</v>
      </c>
      <c r="D7" s="80" t="s">
        <v>347</v>
      </c>
      <c r="E7" s="80" t="s">
        <v>348</v>
      </c>
      <c r="F7" s="15"/>
      <c r="G7" s="15"/>
      <c r="H7" s="15">
        <v>109</v>
      </c>
      <c r="I7" s="13">
        <v>110</v>
      </c>
      <c r="J7" s="13"/>
      <c r="K7" s="13"/>
      <c r="L7" s="10">
        <f>H7</f>
        <v>109</v>
      </c>
    </row>
    <row r="8" spans="1:12" s="8" customFormat="1" ht="15.75">
      <c r="A8" s="6">
        <v>6</v>
      </c>
      <c r="B8" s="97" t="s">
        <v>480</v>
      </c>
      <c r="C8" s="130">
        <v>2011</v>
      </c>
      <c r="D8" s="80" t="s">
        <v>452</v>
      </c>
      <c r="E8" s="80" t="s">
        <v>453</v>
      </c>
      <c r="F8" s="15"/>
      <c r="G8" s="15"/>
      <c r="H8" s="15"/>
      <c r="I8" s="13">
        <v>106</v>
      </c>
      <c r="J8" s="13"/>
      <c r="K8" s="13"/>
      <c r="L8" s="10">
        <f>I8</f>
        <v>106</v>
      </c>
    </row>
    <row r="9" spans="1:12" s="8" customFormat="1" ht="15.75">
      <c r="A9" s="6">
        <v>7</v>
      </c>
      <c r="B9" s="97" t="s">
        <v>481</v>
      </c>
      <c r="C9" s="130" t="s">
        <v>375</v>
      </c>
      <c r="D9" s="80" t="s">
        <v>452</v>
      </c>
      <c r="E9" s="80" t="s">
        <v>453</v>
      </c>
      <c r="F9" s="15"/>
      <c r="G9" s="15"/>
      <c r="H9" s="15"/>
      <c r="I9" s="13">
        <v>102</v>
      </c>
      <c r="J9" s="13"/>
      <c r="K9" s="13"/>
      <c r="L9" s="10">
        <f>I9</f>
        <v>102</v>
      </c>
    </row>
    <row r="10" spans="1:12" s="8" customFormat="1" ht="15.75">
      <c r="A10" s="6">
        <v>8</v>
      </c>
      <c r="B10" s="97" t="s">
        <v>378</v>
      </c>
      <c r="C10" s="130">
        <v>2011</v>
      </c>
      <c r="D10" s="80" t="s">
        <v>254</v>
      </c>
      <c r="E10" s="80" t="s">
        <v>255</v>
      </c>
      <c r="F10" s="15"/>
      <c r="G10" s="15"/>
      <c r="H10" s="15">
        <v>101</v>
      </c>
      <c r="I10" s="13"/>
      <c r="J10" s="13"/>
      <c r="K10" s="13"/>
      <c r="L10" s="10">
        <f>H10</f>
        <v>101</v>
      </c>
    </row>
    <row r="11" spans="1:12" s="8" customFormat="1" ht="15.75">
      <c r="A11" s="6">
        <v>9</v>
      </c>
      <c r="B11" s="97" t="s">
        <v>482</v>
      </c>
      <c r="C11" s="130" t="s">
        <v>377</v>
      </c>
      <c r="D11" s="80" t="s">
        <v>452</v>
      </c>
      <c r="E11" s="80" t="s">
        <v>453</v>
      </c>
      <c r="F11" s="15"/>
      <c r="G11" s="15"/>
      <c r="H11" s="15"/>
      <c r="I11" s="13">
        <v>98</v>
      </c>
      <c r="J11" s="13"/>
      <c r="K11" s="13"/>
      <c r="L11" s="10">
        <f>I11</f>
        <v>98</v>
      </c>
    </row>
    <row r="12" spans="1:12" s="8" customFormat="1" ht="15.75">
      <c r="A12" s="6">
        <v>9</v>
      </c>
      <c r="B12" s="97" t="s">
        <v>567</v>
      </c>
      <c r="C12" s="130"/>
      <c r="D12" s="80" t="s">
        <v>90</v>
      </c>
      <c r="E12" s="80" t="s">
        <v>95</v>
      </c>
      <c r="F12" s="15"/>
      <c r="G12" s="15"/>
      <c r="H12" s="15"/>
      <c r="I12" s="13"/>
      <c r="J12" s="13">
        <v>98</v>
      </c>
      <c r="K12" s="13"/>
      <c r="L12" s="10">
        <f>J12</f>
        <v>98</v>
      </c>
    </row>
    <row r="13" spans="1:12" s="8" customFormat="1" ht="15.75">
      <c r="A13" s="6">
        <v>11</v>
      </c>
      <c r="B13" s="97" t="s">
        <v>379</v>
      </c>
      <c r="C13" s="130">
        <v>2011</v>
      </c>
      <c r="D13" s="80" t="s">
        <v>254</v>
      </c>
      <c r="E13" s="80" t="s">
        <v>255</v>
      </c>
      <c r="F13" s="15"/>
      <c r="G13" s="15"/>
      <c r="H13" s="15">
        <v>97</v>
      </c>
      <c r="I13" s="13"/>
      <c r="J13" s="13"/>
      <c r="K13" s="13"/>
      <c r="L13" s="10">
        <f>H13</f>
        <v>97</v>
      </c>
    </row>
    <row r="14" spans="1:12" s="8" customFormat="1" ht="15.75">
      <c r="A14" s="6">
        <v>12</v>
      </c>
      <c r="B14" s="97" t="s">
        <v>483</v>
      </c>
      <c r="C14" s="130">
        <v>2012</v>
      </c>
      <c r="D14" s="80" t="s">
        <v>452</v>
      </c>
      <c r="E14" s="80" t="s">
        <v>453</v>
      </c>
      <c r="F14" s="15"/>
      <c r="G14" s="15"/>
      <c r="H14" s="15"/>
      <c r="I14" s="13">
        <v>94</v>
      </c>
      <c r="J14" s="13"/>
      <c r="K14" s="13"/>
      <c r="L14" s="10">
        <f>I14</f>
        <v>94</v>
      </c>
    </row>
    <row r="15" spans="1:12" s="8" customFormat="1" ht="15.75">
      <c r="A15" s="6">
        <v>12</v>
      </c>
      <c r="B15" s="97" t="s">
        <v>568</v>
      </c>
      <c r="C15" s="130"/>
      <c r="D15" s="80" t="s">
        <v>90</v>
      </c>
      <c r="E15" s="80" t="s">
        <v>95</v>
      </c>
      <c r="F15" s="15"/>
      <c r="G15" s="15"/>
      <c r="H15" s="15"/>
      <c r="I15" s="13"/>
      <c r="J15" s="13">
        <v>94</v>
      </c>
      <c r="K15" s="13"/>
      <c r="L15" s="10">
        <f>J15</f>
        <v>94</v>
      </c>
    </row>
    <row r="16" spans="1:12" s="8" customFormat="1" ht="15.75">
      <c r="A16" s="6">
        <v>14</v>
      </c>
      <c r="B16" s="97" t="s">
        <v>718</v>
      </c>
      <c r="C16" s="130"/>
      <c r="D16" s="80" t="s">
        <v>90</v>
      </c>
      <c r="E16" s="80"/>
      <c r="F16" s="15"/>
      <c r="G16" s="15"/>
      <c r="H16" s="15"/>
      <c r="I16" s="13"/>
      <c r="J16" s="13"/>
      <c r="K16" s="13">
        <v>117</v>
      </c>
      <c r="L16" s="10">
        <f>K16</f>
        <v>117</v>
      </c>
    </row>
    <row r="17" spans="1:12" s="8" customFormat="1" ht="15.75">
      <c r="A17" s="6">
        <v>15</v>
      </c>
      <c r="B17" s="97" t="s">
        <v>719</v>
      </c>
      <c r="C17" s="130">
        <v>2</v>
      </c>
      <c r="D17" s="80" t="s">
        <v>90</v>
      </c>
      <c r="E17" s="80"/>
      <c r="F17" s="15"/>
      <c r="G17" s="15"/>
      <c r="H17" s="15"/>
      <c r="I17" s="13"/>
      <c r="J17" s="13"/>
      <c r="K17" s="13">
        <v>105</v>
      </c>
      <c r="L17" s="10">
        <f>K17</f>
        <v>105</v>
      </c>
    </row>
    <row r="18" spans="1:12" s="8" customFormat="1">
      <c r="C18" s="33"/>
    </row>
    <row r="19" spans="1:12" ht="23.25">
      <c r="A19" s="192" t="s">
        <v>38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</row>
    <row r="20" spans="1:12" ht="76.5">
      <c r="A20" s="5" t="s">
        <v>1</v>
      </c>
      <c r="B20" s="1"/>
      <c r="C20" s="3"/>
      <c r="D20" s="1"/>
      <c r="E20" s="1"/>
      <c r="F20" s="2" t="s">
        <v>142</v>
      </c>
      <c r="G20" s="2" t="s">
        <v>227</v>
      </c>
      <c r="H20" s="4" t="s">
        <v>306</v>
      </c>
      <c r="I20" s="4" t="s">
        <v>393</v>
      </c>
      <c r="J20" s="4" t="s">
        <v>542</v>
      </c>
      <c r="K20" s="4" t="s">
        <v>662</v>
      </c>
      <c r="L20" s="7" t="s">
        <v>541</v>
      </c>
    </row>
    <row r="21" spans="1:12" ht="15.75">
      <c r="A21" s="6">
        <v>1</v>
      </c>
      <c r="B21" s="97" t="s">
        <v>84</v>
      </c>
      <c r="C21" s="130" t="s">
        <v>75</v>
      </c>
      <c r="D21" s="80" t="s">
        <v>76</v>
      </c>
      <c r="E21" s="80" t="s">
        <v>32</v>
      </c>
      <c r="F21" s="15">
        <v>109</v>
      </c>
      <c r="G21" s="15">
        <f>99</f>
        <v>99</v>
      </c>
      <c r="H21" s="15"/>
      <c r="I21" s="13"/>
      <c r="J21" s="13">
        <v>114</v>
      </c>
      <c r="K21" s="13">
        <v>102</v>
      </c>
      <c r="L21" s="10">
        <f>F21+G21+J21+K21</f>
        <v>424</v>
      </c>
    </row>
    <row r="22" spans="1:12" ht="15.75">
      <c r="A22" s="6">
        <v>2</v>
      </c>
      <c r="B22" s="97" t="s">
        <v>133</v>
      </c>
      <c r="C22" s="130" t="s">
        <v>134</v>
      </c>
      <c r="D22" s="80" t="s">
        <v>113</v>
      </c>
      <c r="E22" s="80" t="s">
        <v>32</v>
      </c>
      <c r="F22" s="15">
        <v>105</v>
      </c>
      <c r="G22" s="15">
        <f>103</f>
        <v>103</v>
      </c>
      <c r="H22" s="15"/>
      <c r="I22" s="13"/>
      <c r="J22" s="13">
        <v>98</v>
      </c>
      <c r="K22" s="13">
        <f>89</f>
        <v>89</v>
      </c>
      <c r="L22" s="10">
        <f>F22+G22+J22+K22</f>
        <v>395</v>
      </c>
    </row>
    <row r="23" spans="1:12" ht="15.75">
      <c r="A23" s="6">
        <v>3</v>
      </c>
      <c r="B23" s="97" t="s">
        <v>486</v>
      </c>
      <c r="C23" s="130" t="s">
        <v>487</v>
      </c>
      <c r="D23" s="80" t="s">
        <v>437</v>
      </c>
      <c r="E23" s="80" t="s">
        <v>438</v>
      </c>
      <c r="F23" s="15"/>
      <c r="G23" s="15"/>
      <c r="H23" s="15"/>
      <c r="I23" s="13">
        <v>121</v>
      </c>
      <c r="J23" s="13">
        <v>110</v>
      </c>
      <c r="K23" s="13">
        <v>135</v>
      </c>
      <c r="L23" s="10">
        <f>I23+J23+K23</f>
        <v>366</v>
      </c>
    </row>
    <row r="24" spans="1:12" ht="15.75">
      <c r="A24" s="6">
        <v>4</v>
      </c>
      <c r="B24" s="97" t="s">
        <v>484</v>
      </c>
      <c r="C24" s="130">
        <v>2010</v>
      </c>
      <c r="D24" s="80" t="s">
        <v>13</v>
      </c>
      <c r="E24" s="80" t="s">
        <v>14</v>
      </c>
      <c r="F24" s="15"/>
      <c r="G24" s="15"/>
      <c r="H24" s="15"/>
      <c r="I24" s="13">
        <v>129</v>
      </c>
      <c r="J24" s="13">
        <v>106</v>
      </c>
      <c r="K24" s="13">
        <v>115</v>
      </c>
      <c r="L24" s="10">
        <f>I24+J24+K24</f>
        <v>350</v>
      </c>
    </row>
    <row r="25" spans="1:12" ht="15.75">
      <c r="A25" s="6">
        <v>5</v>
      </c>
      <c r="B25" s="97" t="s">
        <v>569</v>
      </c>
      <c r="C25" s="130"/>
      <c r="D25" s="80" t="s">
        <v>90</v>
      </c>
      <c r="E25" s="80" t="s">
        <v>95</v>
      </c>
      <c r="F25" s="15"/>
      <c r="G25" s="15"/>
      <c r="H25" s="15"/>
      <c r="I25" s="13"/>
      <c r="J25" s="13">
        <v>102</v>
      </c>
      <c r="K25" s="13">
        <v>119</v>
      </c>
      <c r="L25" s="10">
        <f>J25+K25</f>
        <v>221</v>
      </c>
    </row>
    <row r="26" spans="1:12" ht="15.75">
      <c r="A26" s="6">
        <v>6</v>
      </c>
      <c r="B26" s="97" t="s">
        <v>485</v>
      </c>
      <c r="C26" s="130" t="s">
        <v>375</v>
      </c>
      <c r="D26" s="80" t="s">
        <v>452</v>
      </c>
      <c r="E26" s="80" t="s">
        <v>453</v>
      </c>
      <c r="F26" s="15"/>
      <c r="G26" s="15"/>
      <c r="H26" s="15"/>
      <c r="I26" s="13">
        <v>125</v>
      </c>
      <c r="J26" s="13"/>
      <c r="K26" s="13"/>
      <c r="L26" s="10">
        <f>I26</f>
        <v>125</v>
      </c>
    </row>
    <row r="27" spans="1:12" ht="15.75">
      <c r="A27" s="6">
        <v>7</v>
      </c>
      <c r="B27" s="97" t="s">
        <v>722</v>
      </c>
      <c r="C27" s="130" t="s">
        <v>487</v>
      </c>
      <c r="D27" s="80" t="s">
        <v>723</v>
      </c>
      <c r="E27" s="80"/>
      <c r="F27" s="15"/>
      <c r="G27" s="15"/>
      <c r="H27" s="15"/>
      <c r="I27" s="13"/>
      <c r="J27" s="13"/>
      <c r="K27" s="13">
        <v>123</v>
      </c>
      <c r="L27" s="10">
        <f>K27</f>
        <v>123</v>
      </c>
    </row>
    <row r="28" spans="1:12" ht="15.75">
      <c r="A28" s="6">
        <v>8</v>
      </c>
      <c r="B28" s="97" t="s">
        <v>488</v>
      </c>
      <c r="C28" s="130" t="s">
        <v>489</v>
      </c>
      <c r="D28" s="80" t="s">
        <v>452</v>
      </c>
      <c r="E28" s="80" t="s">
        <v>453</v>
      </c>
      <c r="F28" s="15"/>
      <c r="G28" s="15"/>
      <c r="H28" s="15"/>
      <c r="I28" s="13">
        <v>117</v>
      </c>
      <c r="J28" s="13"/>
      <c r="K28" s="13"/>
      <c r="L28" s="10">
        <f>I28</f>
        <v>117</v>
      </c>
    </row>
    <row r="29" spans="1:12" ht="15.75">
      <c r="A29" s="6">
        <v>9</v>
      </c>
      <c r="B29" s="97" t="s">
        <v>490</v>
      </c>
      <c r="C29" s="130" t="s">
        <v>134</v>
      </c>
      <c r="D29" s="80" t="s">
        <v>452</v>
      </c>
      <c r="E29" s="80" t="s">
        <v>453</v>
      </c>
      <c r="F29" s="15"/>
      <c r="G29" s="15"/>
      <c r="H29" s="15"/>
      <c r="I29" s="13">
        <v>113</v>
      </c>
      <c r="J29" s="13"/>
      <c r="K29" s="13"/>
      <c r="L29" s="10">
        <f>I29</f>
        <v>113</v>
      </c>
    </row>
    <row r="30" spans="1:12" ht="15.75">
      <c r="A30" s="6">
        <v>10</v>
      </c>
      <c r="B30" s="97" t="s">
        <v>491</v>
      </c>
      <c r="C30" s="130" t="s">
        <v>487</v>
      </c>
      <c r="D30" s="80" t="s">
        <v>452</v>
      </c>
      <c r="E30" s="80" t="s">
        <v>453</v>
      </c>
      <c r="F30" s="15"/>
      <c r="G30" s="15"/>
      <c r="H30" s="15"/>
      <c r="I30" s="13">
        <v>106</v>
      </c>
      <c r="J30" s="13"/>
      <c r="K30" s="13"/>
      <c r="L30" s="10">
        <f>I30</f>
        <v>106</v>
      </c>
    </row>
    <row r="31" spans="1:12" ht="15.75">
      <c r="A31" s="6">
        <v>11</v>
      </c>
      <c r="B31" s="97" t="s">
        <v>492</v>
      </c>
      <c r="C31" s="130" t="s">
        <v>493</v>
      </c>
      <c r="D31" s="80" t="s">
        <v>452</v>
      </c>
      <c r="E31" s="80" t="s">
        <v>453</v>
      </c>
      <c r="F31" s="15"/>
      <c r="G31" s="15"/>
      <c r="H31" s="15"/>
      <c r="I31" s="13">
        <v>105</v>
      </c>
      <c r="J31" s="13"/>
      <c r="K31" s="13"/>
      <c r="L31" s="10">
        <f>I31</f>
        <v>105</v>
      </c>
    </row>
    <row r="32" spans="1:12" ht="15.75">
      <c r="A32" s="6">
        <v>12</v>
      </c>
      <c r="B32" s="97" t="s">
        <v>372</v>
      </c>
      <c r="C32" s="130" t="s">
        <v>373</v>
      </c>
      <c r="D32" s="80" t="s">
        <v>113</v>
      </c>
      <c r="E32" s="80" t="s">
        <v>87</v>
      </c>
      <c r="F32" s="15"/>
      <c r="G32" s="15"/>
      <c r="H32" s="15">
        <v>103</v>
      </c>
      <c r="I32" s="13">
        <v>133</v>
      </c>
      <c r="J32" s="13"/>
      <c r="K32" s="13"/>
      <c r="L32" s="10">
        <f>H32</f>
        <v>103</v>
      </c>
    </row>
    <row r="33" spans="1:12" ht="15.75">
      <c r="A33" s="6">
        <v>13</v>
      </c>
      <c r="B33" s="97" t="s">
        <v>150</v>
      </c>
      <c r="C33" s="130" t="s">
        <v>151</v>
      </c>
      <c r="D33" s="80" t="s">
        <v>140</v>
      </c>
      <c r="E33" s="80" t="s">
        <v>146</v>
      </c>
      <c r="F33" s="15">
        <v>101</v>
      </c>
      <c r="G33" s="15"/>
      <c r="H33" s="15"/>
      <c r="I33" s="13"/>
      <c r="J33" s="13"/>
      <c r="K33" s="13"/>
      <c r="L33" s="10">
        <f>F33+G33</f>
        <v>101</v>
      </c>
    </row>
    <row r="34" spans="1:12" ht="15.75">
      <c r="A34" s="6">
        <v>14</v>
      </c>
      <c r="B34" s="97" t="s">
        <v>374</v>
      </c>
      <c r="C34" s="130" t="s">
        <v>375</v>
      </c>
      <c r="D34" s="80" t="s">
        <v>148</v>
      </c>
      <c r="E34" s="80" t="s">
        <v>149</v>
      </c>
      <c r="F34" s="15"/>
      <c r="G34" s="15"/>
      <c r="H34" s="15">
        <v>99</v>
      </c>
      <c r="I34" s="13"/>
      <c r="J34" s="13"/>
      <c r="K34" s="13"/>
      <c r="L34" s="10">
        <f>H34</f>
        <v>99</v>
      </c>
    </row>
    <row r="35" spans="1:12" ht="15.75">
      <c r="A35" s="6">
        <v>15</v>
      </c>
      <c r="B35" s="97" t="s">
        <v>152</v>
      </c>
      <c r="C35" s="130" t="s">
        <v>118</v>
      </c>
      <c r="D35" s="80" t="s">
        <v>140</v>
      </c>
      <c r="E35" s="80" t="s">
        <v>146</v>
      </c>
      <c r="F35" s="15">
        <v>97</v>
      </c>
      <c r="G35" s="15"/>
      <c r="H35" s="15"/>
      <c r="I35" s="13"/>
      <c r="J35" s="13"/>
      <c r="K35" s="13"/>
      <c r="L35" s="10">
        <f>F35+G35</f>
        <v>97</v>
      </c>
    </row>
    <row r="36" spans="1:12" ht="15.75">
      <c r="A36" s="6">
        <v>16</v>
      </c>
      <c r="B36" s="97" t="s">
        <v>570</v>
      </c>
      <c r="C36" s="130"/>
      <c r="D36" s="80" t="s">
        <v>571</v>
      </c>
      <c r="E36" s="80"/>
      <c r="F36" s="15"/>
      <c r="G36" s="15"/>
      <c r="H36" s="15"/>
      <c r="I36" s="13"/>
      <c r="J36" s="13">
        <v>94</v>
      </c>
      <c r="K36" s="13"/>
      <c r="L36" s="10">
        <f>J36</f>
        <v>94</v>
      </c>
    </row>
    <row r="37" spans="1:12" ht="15.75">
      <c r="A37" s="6">
        <v>17</v>
      </c>
      <c r="B37" s="97" t="s">
        <v>494</v>
      </c>
      <c r="C37" s="130">
        <v>2010</v>
      </c>
      <c r="D37" s="80" t="s">
        <v>452</v>
      </c>
      <c r="E37" s="80" t="s">
        <v>453</v>
      </c>
      <c r="F37" s="15"/>
      <c r="G37" s="15"/>
      <c r="H37" s="15"/>
      <c r="I37" s="13">
        <v>92</v>
      </c>
      <c r="J37" s="13"/>
      <c r="K37" s="13"/>
      <c r="L37" s="10">
        <f>I37</f>
        <v>92</v>
      </c>
    </row>
    <row r="38" spans="1:12" ht="15.75">
      <c r="A38" s="6">
        <v>18</v>
      </c>
      <c r="B38" s="97" t="s">
        <v>495</v>
      </c>
      <c r="C38" s="130" t="s">
        <v>134</v>
      </c>
      <c r="D38" s="80" t="s">
        <v>452</v>
      </c>
      <c r="E38" s="80" t="s">
        <v>453</v>
      </c>
      <c r="F38" s="15"/>
      <c r="G38" s="15"/>
      <c r="H38" s="15"/>
      <c r="I38" s="13">
        <v>91</v>
      </c>
      <c r="J38" s="13"/>
      <c r="K38" s="13"/>
      <c r="L38" s="10">
        <f>I38</f>
        <v>91</v>
      </c>
    </row>
    <row r="39" spans="1:12" ht="15.75">
      <c r="A39" s="6">
        <v>19</v>
      </c>
      <c r="B39" s="97" t="s">
        <v>496</v>
      </c>
      <c r="C39" s="130" t="s">
        <v>489</v>
      </c>
      <c r="D39" s="80" t="s">
        <v>452</v>
      </c>
      <c r="E39" s="80" t="s">
        <v>453</v>
      </c>
      <c r="F39" s="15"/>
      <c r="G39" s="15"/>
      <c r="H39" s="15"/>
      <c r="I39" s="13">
        <v>90</v>
      </c>
      <c r="J39" s="13"/>
      <c r="K39" s="13"/>
      <c r="L39" s="10">
        <f>I39</f>
        <v>90</v>
      </c>
    </row>
    <row r="40" spans="1:12" ht="15.75">
      <c r="A40" s="6">
        <v>20</v>
      </c>
      <c r="B40" s="97" t="s">
        <v>497</v>
      </c>
      <c r="C40" s="130" t="s">
        <v>489</v>
      </c>
      <c r="D40" s="80" t="s">
        <v>452</v>
      </c>
      <c r="E40" s="80" t="s">
        <v>453</v>
      </c>
      <c r="F40" s="15"/>
      <c r="G40" s="15"/>
      <c r="H40" s="15"/>
      <c r="I40" s="13">
        <v>89</v>
      </c>
      <c r="J40" s="13"/>
      <c r="K40" s="13"/>
      <c r="L40" s="10">
        <f>I40</f>
        <v>89</v>
      </c>
    </row>
  </sheetData>
  <sortState ref="A21:L40">
    <sortCondition descending="1" ref="L21:L40"/>
  </sortState>
  <mergeCells count="2">
    <mergeCell ref="A1:L1"/>
    <mergeCell ref="A19:L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2"/>
  <sheetViews>
    <sheetView zoomScale="80" zoomScaleNormal="80" workbookViewId="0">
      <selection activeCell="K5" sqref="K5"/>
    </sheetView>
  </sheetViews>
  <sheetFormatPr defaultRowHeight="15"/>
  <cols>
    <col min="2" max="2" width="31.85546875" bestFit="1" customWidth="1"/>
    <col min="3" max="3" width="9.140625" style="33"/>
    <col min="4" max="4" width="25.42578125" bestFit="1" customWidth="1"/>
    <col min="5" max="5" width="16.7109375" bestFit="1" customWidth="1"/>
    <col min="6" max="6" width="12.85546875" customWidth="1"/>
    <col min="7" max="7" width="10.42578125" customWidth="1"/>
    <col min="8" max="8" width="9.7109375" customWidth="1"/>
  </cols>
  <sheetData>
    <row r="1" spans="1:11" ht="23.25">
      <c r="A1" s="192" t="s">
        <v>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393</v>
      </c>
      <c r="I2" s="4" t="s">
        <v>542</v>
      </c>
      <c r="J2" s="4" t="s">
        <v>662</v>
      </c>
      <c r="K2" s="7" t="s">
        <v>541</v>
      </c>
    </row>
    <row r="3" spans="1:11" ht="15.75">
      <c r="A3" s="5">
        <v>1</v>
      </c>
      <c r="B3" s="80" t="s">
        <v>119</v>
      </c>
      <c r="C3" s="81">
        <v>2015</v>
      </c>
      <c r="D3" s="80" t="s">
        <v>13</v>
      </c>
      <c r="E3" s="80" t="s">
        <v>14</v>
      </c>
      <c r="F3" s="13">
        <v>111</v>
      </c>
      <c r="G3" s="13">
        <f>111</f>
        <v>111</v>
      </c>
      <c r="H3" s="13">
        <f>148</f>
        <v>148</v>
      </c>
      <c r="I3" s="13">
        <v>116</v>
      </c>
      <c r="J3" s="13">
        <v>122</v>
      </c>
      <c r="K3" s="17">
        <f>G3+H3+I3+J3</f>
        <v>497</v>
      </c>
    </row>
    <row r="4" spans="1:11" ht="15.75">
      <c r="A4" s="5">
        <v>2</v>
      </c>
      <c r="B4" s="80" t="s">
        <v>135</v>
      </c>
      <c r="C4" s="81" t="s">
        <v>131</v>
      </c>
      <c r="D4" s="80" t="s">
        <v>90</v>
      </c>
      <c r="E4" s="80" t="s">
        <v>91</v>
      </c>
      <c r="F4" s="13">
        <v>99</v>
      </c>
      <c r="G4" s="13"/>
      <c r="H4" s="13">
        <v>132</v>
      </c>
      <c r="I4" s="13">
        <v>104</v>
      </c>
      <c r="J4" s="13">
        <v>110</v>
      </c>
      <c r="K4" s="17">
        <f>F4+H4+I4+J4</f>
        <v>445</v>
      </c>
    </row>
    <row r="5" spans="1:11" ht="15.75">
      <c r="A5" s="5">
        <v>3</v>
      </c>
      <c r="B5" s="80" t="s">
        <v>277</v>
      </c>
      <c r="C5" s="81" t="s">
        <v>278</v>
      </c>
      <c r="D5" s="80" t="s">
        <v>13</v>
      </c>
      <c r="E5" s="80" t="s">
        <v>14</v>
      </c>
      <c r="F5" s="13"/>
      <c r="G5" s="13">
        <f>99</f>
        <v>99</v>
      </c>
      <c r="H5" s="13">
        <v>128</v>
      </c>
      <c r="I5" s="13">
        <v>108</v>
      </c>
      <c r="J5" s="13">
        <v>106</v>
      </c>
      <c r="K5" s="17">
        <f>G5+H5+I5+J5</f>
        <v>441</v>
      </c>
    </row>
    <row r="6" spans="1:11" ht="15.75">
      <c r="A6" s="5">
        <v>4</v>
      </c>
      <c r="B6" s="80" t="s">
        <v>276</v>
      </c>
      <c r="C6" s="81"/>
      <c r="D6" s="80" t="s">
        <v>113</v>
      </c>
      <c r="E6" s="80" t="s">
        <v>32</v>
      </c>
      <c r="F6" s="13"/>
      <c r="G6" s="13">
        <f>103</f>
        <v>103</v>
      </c>
      <c r="H6" s="13">
        <v>108</v>
      </c>
      <c r="I6" s="13">
        <v>112</v>
      </c>
      <c r="J6" s="13">
        <v>114</v>
      </c>
      <c r="K6" s="17">
        <f>G6+H6+I6+J6</f>
        <v>437</v>
      </c>
    </row>
    <row r="7" spans="1:11" ht="15.75">
      <c r="A7" s="5">
        <v>5</v>
      </c>
      <c r="B7" s="80" t="s">
        <v>443</v>
      </c>
      <c r="C7" s="81">
        <v>2013</v>
      </c>
      <c r="D7" s="80" t="s">
        <v>90</v>
      </c>
      <c r="E7" s="80" t="s">
        <v>91</v>
      </c>
      <c r="F7" s="13"/>
      <c r="G7" s="13"/>
      <c r="H7" s="13">
        <v>144</v>
      </c>
      <c r="I7" s="13">
        <v>120</v>
      </c>
      <c r="J7" s="13">
        <v>126</v>
      </c>
      <c r="K7" s="17">
        <f>H7+I7+J7</f>
        <v>390</v>
      </c>
    </row>
    <row r="8" spans="1:11" ht="15.75">
      <c r="A8" s="5">
        <v>6</v>
      </c>
      <c r="B8" s="80" t="s">
        <v>444</v>
      </c>
      <c r="C8" s="81">
        <v>2013</v>
      </c>
      <c r="D8" s="80" t="s">
        <v>13</v>
      </c>
      <c r="E8" s="80" t="s">
        <v>14</v>
      </c>
      <c r="F8" s="13"/>
      <c r="G8" s="13"/>
      <c r="H8" s="13">
        <v>140</v>
      </c>
      <c r="I8" s="13">
        <v>100</v>
      </c>
      <c r="J8" s="13">
        <v>118</v>
      </c>
      <c r="K8" s="17">
        <f>H8+I8+J8</f>
        <v>358</v>
      </c>
    </row>
    <row r="9" spans="1:11" ht="15.75">
      <c r="A9" s="5">
        <v>7</v>
      </c>
      <c r="B9" s="80" t="s">
        <v>120</v>
      </c>
      <c r="C9" s="81" t="s">
        <v>121</v>
      </c>
      <c r="D9" s="80" t="s">
        <v>113</v>
      </c>
      <c r="E9" s="80" t="s">
        <v>32</v>
      </c>
      <c r="F9" s="13">
        <v>95</v>
      </c>
      <c r="G9" s="13"/>
      <c r="H9" s="13"/>
      <c r="I9" s="13">
        <v>96</v>
      </c>
      <c r="J9" s="13">
        <v>90</v>
      </c>
      <c r="K9" s="17">
        <f>F9+I9+J9</f>
        <v>281</v>
      </c>
    </row>
    <row r="10" spans="1:11" ht="15.75">
      <c r="A10" s="5">
        <v>8</v>
      </c>
      <c r="B10" s="80" t="s">
        <v>274</v>
      </c>
      <c r="C10" s="81" t="s">
        <v>275</v>
      </c>
      <c r="D10" s="80" t="s">
        <v>13</v>
      </c>
      <c r="E10" s="80" t="s">
        <v>14</v>
      </c>
      <c r="F10" s="13"/>
      <c r="G10" s="13">
        <f>107</f>
        <v>107</v>
      </c>
      <c r="H10" s="13">
        <v>136</v>
      </c>
      <c r="I10" s="13"/>
      <c r="J10" s="13"/>
      <c r="K10" s="17">
        <f>G10+H10</f>
        <v>243</v>
      </c>
    </row>
    <row r="11" spans="1:11" ht="15.75">
      <c r="A11" s="5">
        <v>9</v>
      </c>
      <c r="B11" s="80" t="s">
        <v>446</v>
      </c>
      <c r="C11" s="81" t="s">
        <v>447</v>
      </c>
      <c r="D11" s="80" t="s">
        <v>448</v>
      </c>
      <c r="E11" s="80" t="s">
        <v>449</v>
      </c>
      <c r="F11" s="13"/>
      <c r="G11" s="13"/>
      <c r="H11" s="13">
        <v>124</v>
      </c>
      <c r="I11" s="13"/>
      <c r="J11" s="13">
        <v>102</v>
      </c>
      <c r="K11" s="17">
        <f>H11+J11</f>
        <v>226</v>
      </c>
    </row>
    <row r="12" spans="1:11" ht="15.75">
      <c r="A12" s="5">
        <v>10</v>
      </c>
      <c r="B12" s="80" t="s">
        <v>450</v>
      </c>
      <c r="C12" s="81" t="s">
        <v>447</v>
      </c>
      <c r="D12" s="80" t="s">
        <v>347</v>
      </c>
      <c r="E12" s="80" t="s">
        <v>348</v>
      </c>
      <c r="F12" s="13"/>
      <c r="G12" s="13"/>
      <c r="H12" s="13">
        <v>108</v>
      </c>
      <c r="I12" s="13"/>
      <c r="J12" s="13"/>
      <c r="K12" s="17">
        <f>H12</f>
        <v>108</v>
      </c>
    </row>
    <row r="13" spans="1:11" ht="15.75">
      <c r="A13" s="5">
        <v>10</v>
      </c>
      <c r="B13" s="80" t="s">
        <v>451</v>
      </c>
      <c r="C13" s="81" t="s">
        <v>445</v>
      </c>
      <c r="D13" s="80" t="s">
        <v>452</v>
      </c>
      <c r="E13" s="80" t="s">
        <v>453</v>
      </c>
      <c r="F13" s="13"/>
      <c r="G13" s="13"/>
      <c r="H13" s="13">
        <v>108</v>
      </c>
      <c r="I13" s="13"/>
      <c r="J13" s="13"/>
      <c r="K13" s="17">
        <f>H13</f>
        <v>108</v>
      </c>
    </row>
    <row r="14" spans="1:11" ht="15.75">
      <c r="A14" s="5">
        <v>10</v>
      </c>
      <c r="B14" s="80" t="s">
        <v>454</v>
      </c>
      <c r="C14" s="81">
        <v>2014</v>
      </c>
      <c r="D14" s="80" t="s">
        <v>452</v>
      </c>
      <c r="E14" s="80" t="s">
        <v>453</v>
      </c>
      <c r="F14" s="13"/>
      <c r="G14" s="13"/>
      <c r="H14" s="13">
        <v>108</v>
      </c>
      <c r="I14" s="13"/>
      <c r="J14" s="13"/>
      <c r="K14" s="17">
        <f>H14</f>
        <v>108</v>
      </c>
    </row>
    <row r="15" spans="1:11" ht="15.75">
      <c r="A15" s="5">
        <v>10</v>
      </c>
      <c r="B15" s="80" t="s">
        <v>455</v>
      </c>
      <c r="C15" s="81" t="s">
        <v>445</v>
      </c>
      <c r="D15" s="80" t="s">
        <v>113</v>
      </c>
      <c r="E15" s="80" t="s">
        <v>32</v>
      </c>
      <c r="F15" s="13"/>
      <c r="G15" s="13"/>
      <c r="H15" s="13">
        <v>108</v>
      </c>
      <c r="I15" s="13"/>
      <c r="J15" s="13"/>
      <c r="K15" s="17">
        <f>H15</f>
        <v>108</v>
      </c>
    </row>
    <row r="16" spans="1:11" ht="15.75">
      <c r="A16" s="5">
        <v>14</v>
      </c>
      <c r="B16" s="80" t="s">
        <v>279</v>
      </c>
      <c r="C16" s="81"/>
      <c r="D16" s="80" t="s">
        <v>269</v>
      </c>
      <c r="E16" s="80" t="s">
        <v>280</v>
      </c>
      <c r="F16" s="13"/>
      <c r="G16" s="13">
        <f>95</f>
        <v>95</v>
      </c>
      <c r="H16" s="13"/>
      <c r="I16" s="13"/>
      <c r="J16" s="13"/>
      <c r="K16" s="17">
        <f>G16</f>
        <v>95</v>
      </c>
    </row>
    <row r="17" spans="1:11" ht="15.75">
      <c r="A17" s="5">
        <v>15</v>
      </c>
      <c r="B17" s="80" t="s">
        <v>721</v>
      </c>
      <c r="C17" s="81"/>
      <c r="D17" s="80" t="s">
        <v>113</v>
      </c>
      <c r="E17" s="80"/>
      <c r="F17" s="13"/>
      <c r="G17" s="13"/>
      <c r="H17" s="13"/>
      <c r="I17" s="13"/>
      <c r="J17" s="13">
        <f>91</f>
        <v>91</v>
      </c>
      <c r="K17" s="17">
        <f>J17</f>
        <v>91</v>
      </c>
    </row>
    <row r="18" spans="1:11" ht="15.75">
      <c r="A18" s="5">
        <v>16</v>
      </c>
      <c r="B18" s="80" t="s">
        <v>456</v>
      </c>
      <c r="C18" s="81" t="s">
        <v>447</v>
      </c>
      <c r="D18" s="80" t="s">
        <v>452</v>
      </c>
      <c r="E18" s="80" t="s">
        <v>453</v>
      </c>
      <c r="F18" s="13"/>
      <c r="G18" s="13"/>
      <c r="H18" s="13">
        <v>88</v>
      </c>
      <c r="I18" s="13"/>
      <c r="J18" s="13"/>
      <c r="K18" s="17">
        <f>H18</f>
        <v>88</v>
      </c>
    </row>
    <row r="19" spans="1:11" ht="15.75">
      <c r="A19" s="5">
        <v>16</v>
      </c>
      <c r="B19" s="80" t="s">
        <v>457</v>
      </c>
      <c r="C19" s="81">
        <v>2013</v>
      </c>
      <c r="D19" s="80" t="s">
        <v>452</v>
      </c>
      <c r="E19" s="80" t="s">
        <v>453</v>
      </c>
      <c r="F19" s="13"/>
      <c r="G19" s="13"/>
      <c r="H19" s="13">
        <v>88</v>
      </c>
      <c r="I19" s="13"/>
      <c r="J19" s="13"/>
      <c r="K19" s="17">
        <f>H19</f>
        <v>88</v>
      </c>
    </row>
    <row r="20" spans="1:11" ht="15.75">
      <c r="A20" s="5">
        <v>16</v>
      </c>
      <c r="B20" s="80" t="s">
        <v>458</v>
      </c>
      <c r="C20" s="81" t="s">
        <v>445</v>
      </c>
      <c r="D20" s="80" t="s">
        <v>452</v>
      </c>
      <c r="E20" s="80" t="s">
        <v>453</v>
      </c>
      <c r="F20" s="13"/>
      <c r="G20" s="13"/>
      <c r="H20" s="13">
        <v>88</v>
      </c>
      <c r="I20" s="13"/>
      <c r="J20" s="13"/>
      <c r="K20" s="17">
        <f>H20</f>
        <v>88</v>
      </c>
    </row>
    <row r="21" spans="1:11" ht="15.75">
      <c r="A21" s="5">
        <v>16</v>
      </c>
      <c r="B21" s="80" t="s">
        <v>459</v>
      </c>
      <c r="C21" s="81">
        <v>2014</v>
      </c>
      <c r="D21" s="80" t="s">
        <v>452</v>
      </c>
      <c r="E21" s="80" t="s">
        <v>453</v>
      </c>
      <c r="F21" s="13"/>
      <c r="G21" s="13"/>
      <c r="H21" s="13">
        <v>88</v>
      </c>
      <c r="I21" s="13"/>
      <c r="J21" s="13"/>
      <c r="K21" s="17">
        <f>H21</f>
        <v>88</v>
      </c>
    </row>
    <row r="22" spans="1:11" ht="15.75">
      <c r="A22" s="5">
        <v>16</v>
      </c>
      <c r="B22" s="80" t="s">
        <v>460</v>
      </c>
      <c r="C22" s="81" t="s">
        <v>461</v>
      </c>
      <c r="D22" s="80" t="s">
        <v>452</v>
      </c>
      <c r="E22" s="80" t="s">
        <v>453</v>
      </c>
      <c r="F22" s="13"/>
      <c r="G22" s="13"/>
      <c r="H22" s="13">
        <v>88</v>
      </c>
      <c r="I22" s="13"/>
      <c r="J22" s="13"/>
      <c r="K22" s="17">
        <f>H22</f>
        <v>88</v>
      </c>
    </row>
  </sheetData>
  <sortState ref="A4:K22">
    <sortCondition descending="1" ref="K3:K22"/>
  </sortState>
  <mergeCells count="1">
    <mergeCell ref="A1:K1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6"/>
  <sheetViews>
    <sheetView zoomScale="80" zoomScaleNormal="80" workbookViewId="0">
      <selection activeCell="E10" sqref="E10"/>
    </sheetView>
  </sheetViews>
  <sheetFormatPr defaultRowHeight="15"/>
  <cols>
    <col min="2" max="2" width="42" customWidth="1"/>
    <col min="3" max="3" width="10.7109375" style="99" bestFit="1" customWidth="1"/>
    <col min="4" max="4" width="19.140625" bestFit="1" customWidth="1"/>
    <col min="5" max="5" width="19.28515625" bestFit="1" customWidth="1"/>
    <col min="6" max="6" width="12.42578125" customWidth="1"/>
    <col min="7" max="7" width="10.5703125" customWidth="1"/>
    <col min="10" max="10" width="9.140625" style="8"/>
  </cols>
  <sheetData>
    <row r="1" spans="1:16" ht="23.25">
      <c r="A1" s="192" t="s">
        <v>21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6" ht="76.5">
      <c r="A2" s="5" t="s">
        <v>1</v>
      </c>
      <c r="B2" s="1"/>
      <c r="C2" s="94"/>
      <c r="D2" s="1"/>
      <c r="E2" s="1"/>
      <c r="F2" s="2" t="s">
        <v>142</v>
      </c>
      <c r="G2" s="2" t="s">
        <v>227</v>
      </c>
      <c r="H2" s="4" t="s">
        <v>393</v>
      </c>
      <c r="I2" s="4" t="s">
        <v>542</v>
      </c>
      <c r="J2" s="4" t="s">
        <v>662</v>
      </c>
      <c r="K2" s="7" t="s">
        <v>541</v>
      </c>
    </row>
    <row r="3" spans="1:16" ht="15.75">
      <c r="A3" s="5">
        <v>1</v>
      </c>
      <c r="B3" s="90" t="s">
        <v>439</v>
      </c>
      <c r="C3" s="93">
        <v>2018</v>
      </c>
      <c r="D3" s="90" t="s">
        <v>13</v>
      </c>
      <c r="E3" s="90" t="s">
        <v>14</v>
      </c>
      <c r="F3" s="11"/>
      <c r="G3" s="13">
        <f>100</f>
        <v>100</v>
      </c>
      <c r="H3" s="13">
        <f>103</f>
        <v>103</v>
      </c>
      <c r="I3" s="13">
        <v>101</v>
      </c>
      <c r="J3" s="13"/>
      <c r="K3" s="17">
        <f>G3+H3+I3</f>
        <v>304</v>
      </c>
      <c r="L3" s="39"/>
      <c r="M3" s="26"/>
      <c r="N3" s="26"/>
      <c r="O3" s="26"/>
      <c r="P3" s="26"/>
    </row>
    <row r="4" spans="1:16" ht="15.75">
      <c r="A4" s="5">
        <v>2</v>
      </c>
      <c r="B4" s="90" t="s">
        <v>440</v>
      </c>
      <c r="C4" s="93">
        <v>2019</v>
      </c>
      <c r="D4" s="90" t="s">
        <v>437</v>
      </c>
      <c r="E4" s="90" t="s">
        <v>438</v>
      </c>
      <c r="F4" s="11"/>
      <c r="G4" s="13"/>
      <c r="H4" s="13">
        <f>99</f>
        <v>99</v>
      </c>
      <c r="I4" s="13">
        <v>97</v>
      </c>
      <c r="J4" s="13">
        <v>98</v>
      </c>
      <c r="K4" s="17">
        <f>H4+I4+J4</f>
        <v>294</v>
      </c>
      <c r="L4" s="26"/>
      <c r="M4" s="26"/>
      <c r="N4" s="26"/>
      <c r="O4" s="26"/>
      <c r="P4" s="26"/>
    </row>
    <row r="5" spans="1:16" ht="15.75">
      <c r="A5" s="5">
        <v>3</v>
      </c>
      <c r="B5" s="90" t="s">
        <v>724</v>
      </c>
      <c r="C5" s="93">
        <v>2018</v>
      </c>
      <c r="D5" s="90" t="s">
        <v>723</v>
      </c>
      <c r="E5" s="90"/>
      <c r="F5" s="11"/>
      <c r="G5" s="13"/>
      <c r="H5" s="13"/>
      <c r="I5" s="13">
        <v>109</v>
      </c>
      <c r="J5" s="13">
        <v>106</v>
      </c>
      <c r="K5" s="17">
        <f>I5+J5</f>
        <v>215</v>
      </c>
      <c r="L5" s="26"/>
      <c r="M5" s="26"/>
      <c r="N5" s="26"/>
      <c r="O5" s="26"/>
      <c r="P5" s="26"/>
    </row>
    <row r="6" spans="1:16" ht="15.75">
      <c r="A6" s="5">
        <v>4</v>
      </c>
      <c r="B6" s="90" t="s">
        <v>725</v>
      </c>
      <c r="C6" s="93" t="s">
        <v>726</v>
      </c>
      <c r="D6" s="90" t="s">
        <v>13</v>
      </c>
      <c r="E6" s="90" t="s">
        <v>14</v>
      </c>
      <c r="F6" s="11"/>
      <c r="G6" s="13"/>
      <c r="H6" s="13"/>
      <c r="I6" s="13">
        <v>105</v>
      </c>
      <c r="J6" s="13">
        <v>102</v>
      </c>
      <c r="K6" s="17">
        <f>I6+J6</f>
        <v>207</v>
      </c>
    </row>
  </sheetData>
  <sortState ref="A3:K6">
    <sortCondition descending="1" ref="K3:K6"/>
  </sortState>
  <mergeCells count="1">
    <mergeCell ref="A1:K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B9" sqref="B9"/>
    </sheetView>
  </sheetViews>
  <sheetFormatPr defaultRowHeight="15"/>
  <cols>
    <col min="2" max="2" width="17.28515625" bestFit="1" customWidth="1"/>
    <col min="3" max="3" width="22.7109375" bestFit="1" customWidth="1"/>
    <col min="4" max="4" width="20.140625" bestFit="1" customWidth="1"/>
    <col min="5" max="5" width="12.85546875" customWidth="1"/>
    <col min="6" max="6" width="10.42578125" customWidth="1"/>
  </cols>
  <sheetData>
    <row r="1" spans="1:10" ht="23.25">
      <c r="A1" s="192" t="s">
        <v>12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76.5">
      <c r="A2" s="5" t="s">
        <v>1</v>
      </c>
      <c r="B2" s="1"/>
      <c r="C2" s="1"/>
      <c r="D2" s="1"/>
      <c r="E2" s="2" t="s">
        <v>142</v>
      </c>
      <c r="F2" s="2" t="s">
        <v>227</v>
      </c>
      <c r="G2" s="2" t="s">
        <v>393</v>
      </c>
      <c r="H2" s="4" t="s">
        <v>542</v>
      </c>
      <c r="I2" s="4" t="s">
        <v>662</v>
      </c>
      <c r="J2" s="7" t="s">
        <v>541</v>
      </c>
    </row>
    <row r="3" spans="1:10" ht="15.75">
      <c r="A3" s="5">
        <v>1</v>
      </c>
      <c r="B3" s="79" t="s">
        <v>136</v>
      </c>
      <c r="C3" s="79" t="s">
        <v>144</v>
      </c>
      <c r="D3" s="79" t="s">
        <v>87</v>
      </c>
      <c r="E3" s="13">
        <v>99</v>
      </c>
      <c r="F3" s="13">
        <f>99</f>
        <v>99</v>
      </c>
      <c r="G3" s="13"/>
      <c r="H3" s="13">
        <v>100</v>
      </c>
      <c r="I3" s="13"/>
      <c r="J3" s="17">
        <f>E3+F3+H3</f>
        <v>298</v>
      </c>
    </row>
    <row r="4" spans="1:10" s="8" customFormat="1" ht="15.75">
      <c r="A4" s="5">
        <v>2</v>
      </c>
      <c r="B4" s="79" t="s">
        <v>13</v>
      </c>
      <c r="C4" s="79" t="s">
        <v>13</v>
      </c>
      <c r="D4" s="79" t="s">
        <v>14</v>
      </c>
      <c r="E4" s="13">
        <v>103</v>
      </c>
      <c r="F4" s="13">
        <f>103</f>
        <v>103</v>
      </c>
      <c r="G4" s="13"/>
      <c r="H4" s="13"/>
      <c r="I4" s="13"/>
      <c r="J4" s="17">
        <f>E4+F4</f>
        <v>206</v>
      </c>
    </row>
    <row r="7" spans="1:10" ht="23.25">
      <c r="A7" s="192" t="s">
        <v>15</v>
      </c>
      <c r="B7" s="192"/>
      <c r="C7" s="192"/>
      <c r="D7" s="192"/>
      <c r="E7" s="192"/>
      <c r="F7" s="192"/>
      <c r="G7" s="192"/>
      <c r="H7" s="192"/>
      <c r="I7" s="192"/>
      <c r="J7" s="192"/>
    </row>
    <row r="8" spans="1:10" ht="76.5">
      <c r="A8" s="5" t="s">
        <v>1</v>
      </c>
      <c r="B8" s="1"/>
      <c r="C8" s="1"/>
      <c r="D8" s="1"/>
      <c r="E8" s="2" t="s">
        <v>142</v>
      </c>
      <c r="F8" s="2" t="s">
        <v>227</v>
      </c>
      <c r="G8" s="2" t="s">
        <v>393</v>
      </c>
      <c r="H8" s="4" t="s">
        <v>542</v>
      </c>
      <c r="I8" s="4" t="s">
        <v>662</v>
      </c>
      <c r="J8" s="7" t="s">
        <v>541</v>
      </c>
    </row>
    <row r="9" spans="1:10" ht="15.75">
      <c r="A9" s="5">
        <v>1</v>
      </c>
      <c r="B9" s="83" t="s">
        <v>13</v>
      </c>
      <c r="C9" s="79" t="s">
        <v>13</v>
      </c>
      <c r="D9" s="79" t="s">
        <v>14</v>
      </c>
      <c r="E9" s="13"/>
      <c r="F9" s="13">
        <f>112</f>
        <v>112</v>
      </c>
      <c r="G9" s="13">
        <f>102</f>
        <v>102</v>
      </c>
      <c r="H9" s="13">
        <v>111</v>
      </c>
      <c r="I9" s="13">
        <v>108</v>
      </c>
      <c r="J9" s="17">
        <f>F9+G9+H9+I9</f>
        <v>433</v>
      </c>
    </row>
    <row r="10" spans="1:10" ht="15.75">
      <c r="A10" s="5">
        <v>2</v>
      </c>
      <c r="B10" s="83" t="s">
        <v>85</v>
      </c>
      <c r="C10" s="79" t="s">
        <v>144</v>
      </c>
      <c r="D10" s="79" t="s">
        <v>32</v>
      </c>
      <c r="E10" s="13">
        <v>103</v>
      </c>
      <c r="F10" s="13">
        <f>104</f>
        <v>104</v>
      </c>
      <c r="G10" s="13"/>
      <c r="H10" s="13">
        <v>103</v>
      </c>
      <c r="I10" s="13">
        <v>100</v>
      </c>
      <c r="J10" s="17">
        <f>E10+F10+H10+I10</f>
        <v>410</v>
      </c>
    </row>
    <row r="11" spans="1:10" s="8" customFormat="1" ht="15.75">
      <c r="A11" s="5">
        <v>2</v>
      </c>
      <c r="B11" s="83" t="s">
        <v>123</v>
      </c>
      <c r="C11" s="79" t="s">
        <v>144</v>
      </c>
      <c r="D11" s="79" t="s">
        <v>32</v>
      </c>
      <c r="E11" s="13">
        <v>99</v>
      </c>
      <c r="F11" s="13">
        <f>108</f>
        <v>108</v>
      </c>
      <c r="G11" s="13"/>
      <c r="H11" s="13">
        <v>99</v>
      </c>
      <c r="I11" s="13">
        <v>104</v>
      </c>
      <c r="J11" s="17">
        <f>E11+F11+H11+I11</f>
        <v>410</v>
      </c>
    </row>
    <row r="12" spans="1:10" s="8" customFormat="1" ht="15.75">
      <c r="A12" s="5">
        <v>4</v>
      </c>
      <c r="B12" s="83" t="s">
        <v>462</v>
      </c>
      <c r="C12" s="79" t="s">
        <v>90</v>
      </c>
      <c r="D12" s="79" t="s">
        <v>91</v>
      </c>
      <c r="E12" s="13"/>
      <c r="F12" s="13"/>
      <c r="G12" s="13">
        <f>106</f>
        <v>106</v>
      </c>
      <c r="H12" s="13">
        <v>115</v>
      </c>
      <c r="I12" s="13">
        <v>120</v>
      </c>
      <c r="J12" s="17">
        <f>G12+H12+I12</f>
        <v>341</v>
      </c>
    </row>
    <row r="13" spans="1:10" s="8" customFormat="1" ht="15.75">
      <c r="A13" s="5">
        <v>5</v>
      </c>
      <c r="B13" s="83" t="s">
        <v>463</v>
      </c>
      <c r="C13" s="79" t="s">
        <v>90</v>
      </c>
      <c r="D13" s="79" t="s">
        <v>91</v>
      </c>
      <c r="E13" s="13"/>
      <c r="F13" s="13"/>
      <c r="G13" s="13">
        <f>98</f>
        <v>98</v>
      </c>
      <c r="H13" s="13">
        <v>107</v>
      </c>
      <c r="I13" s="13">
        <v>116</v>
      </c>
      <c r="J13" s="17">
        <f>G13+H13+I13</f>
        <v>321</v>
      </c>
    </row>
    <row r="14" spans="1:10" s="8" customFormat="1" ht="15.75">
      <c r="A14" s="5">
        <v>6</v>
      </c>
      <c r="B14" s="83" t="s">
        <v>282</v>
      </c>
      <c r="C14" s="79" t="s">
        <v>144</v>
      </c>
      <c r="D14" s="79" t="s">
        <v>283</v>
      </c>
      <c r="E14" s="13"/>
      <c r="F14" s="13">
        <f>97</f>
        <v>97</v>
      </c>
      <c r="G14" s="13"/>
      <c r="H14" s="13"/>
      <c r="I14" s="13">
        <v>96</v>
      </c>
      <c r="J14" s="17">
        <f>F14+I14</f>
        <v>193</v>
      </c>
    </row>
    <row r="15" spans="1:10" s="8" customFormat="1" ht="15.75">
      <c r="A15" s="5">
        <v>7</v>
      </c>
      <c r="B15" s="83" t="s">
        <v>281</v>
      </c>
      <c r="C15" s="79" t="s">
        <v>144</v>
      </c>
      <c r="D15" s="79" t="s">
        <v>87</v>
      </c>
      <c r="E15" s="13"/>
      <c r="F15" s="13">
        <f>97</f>
        <v>97</v>
      </c>
      <c r="G15" s="13"/>
      <c r="H15" s="13">
        <v>95</v>
      </c>
      <c r="I15" s="13"/>
      <c r="J15" s="17">
        <f>F15+H15</f>
        <v>192</v>
      </c>
    </row>
    <row r="16" spans="1:10" s="8" customFormat="1" ht="15.75">
      <c r="A16" s="5">
        <v>8</v>
      </c>
      <c r="B16" s="83" t="s">
        <v>692</v>
      </c>
      <c r="C16" s="79" t="s">
        <v>560</v>
      </c>
      <c r="D16" s="79"/>
      <c r="E16" s="13"/>
      <c r="F16" s="13"/>
      <c r="G16" s="13"/>
      <c r="H16" s="13"/>
      <c r="I16" s="13">
        <v>112</v>
      </c>
      <c r="J16" s="17">
        <f>I16</f>
        <v>112</v>
      </c>
    </row>
    <row r="17" spans="1:10" s="8" customFormat="1" ht="15.75">
      <c r="A17" s="124"/>
      <c r="B17" s="84"/>
      <c r="C17" s="86"/>
      <c r="D17" s="86"/>
      <c r="E17" s="102"/>
      <c r="F17" s="102"/>
      <c r="G17" s="102"/>
      <c r="H17" s="102"/>
      <c r="I17" s="102"/>
      <c r="J17" s="132"/>
    </row>
    <row r="18" spans="1:10" s="8" customFormat="1">
      <c r="B18" s="84"/>
      <c r="C18" s="85"/>
      <c r="D18" s="86"/>
    </row>
    <row r="19" spans="1:10" ht="23.25">
      <c r="A19" s="192" t="s">
        <v>16</v>
      </c>
      <c r="B19" s="192"/>
      <c r="C19" s="192"/>
      <c r="D19" s="192"/>
      <c r="E19" s="192"/>
      <c r="F19" s="192"/>
      <c r="G19" s="192"/>
      <c r="H19" s="192"/>
      <c r="I19" s="192"/>
      <c r="J19" s="192"/>
    </row>
    <row r="20" spans="1:10" ht="76.5">
      <c r="A20" s="5" t="s">
        <v>1</v>
      </c>
      <c r="B20" s="1"/>
      <c r="C20" s="1"/>
      <c r="D20" s="1"/>
      <c r="E20" s="2" t="s">
        <v>142</v>
      </c>
      <c r="F20" s="2" t="s">
        <v>227</v>
      </c>
      <c r="G20" s="2" t="s">
        <v>393</v>
      </c>
      <c r="H20" s="4" t="s">
        <v>542</v>
      </c>
      <c r="I20" s="4" t="s">
        <v>662</v>
      </c>
      <c r="J20" s="7" t="s">
        <v>541</v>
      </c>
    </row>
    <row r="21" spans="1:10" s="8" customFormat="1" ht="15.75">
      <c r="A21" s="5">
        <v>1</v>
      </c>
      <c r="B21" s="83" t="s">
        <v>13</v>
      </c>
      <c r="C21" s="79" t="s">
        <v>13</v>
      </c>
      <c r="D21" s="79" t="s">
        <v>14</v>
      </c>
      <c r="E21" s="13">
        <v>106</v>
      </c>
      <c r="F21" s="13">
        <f>103</f>
        <v>103</v>
      </c>
      <c r="G21" s="13">
        <f>100</f>
        <v>100</v>
      </c>
      <c r="H21" s="13">
        <v>109</v>
      </c>
      <c r="I21" s="13">
        <v>110</v>
      </c>
      <c r="J21" s="7">
        <f>E21+F21+H21+I21</f>
        <v>428</v>
      </c>
    </row>
    <row r="22" spans="1:10" s="8" customFormat="1" ht="15.75">
      <c r="A22" s="5">
        <v>2</v>
      </c>
      <c r="B22" s="83" t="s">
        <v>108</v>
      </c>
      <c r="C22" s="79" t="s">
        <v>144</v>
      </c>
      <c r="D22" s="79" t="s">
        <v>87</v>
      </c>
      <c r="E22" s="13">
        <v>102</v>
      </c>
      <c r="F22" s="13">
        <f>99</f>
        <v>99</v>
      </c>
      <c r="G22" s="13"/>
      <c r="H22" s="13">
        <v>101</v>
      </c>
      <c r="I22" s="13">
        <v>102</v>
      </c>
      <c r="J22" s="7">
        <f>E22+F22+H22+I22</f>
        <v>404</v>
      </c>
    </row>
    <row r="23" spans="1:10" s="8" customFormat="1" ht="15.75">
      <c r="A23" s="5">
        <v>3</v>
      </c>
      <c r="B23" s="83" t="s">
        <v>573</v>
      </c>
      <c r="C23" s="79" t="s">
        <v>217</v>
      </c>
      <c r="D23" s="79" t="s">
        <v>158</v>
      </c>
      <c r="E23" s="13"/>
      <c r="F23" s="13"/>
      <c r="G23" s="13"/>
      <c r="H23" s="13">
        <v>105</v>
      </c>
      <c r="I23" s="13">
        <v>98</v>
      </c>
      <c r="J23" s="7">
        <f>H23+I23</f>
        <v>203</v>
      </c>
    </row>
    <row r="24" spans="1:10" s="8" customFormat="1" ht="15.75">
      <c r="A24" s="5">
        <v>4</v>
      </c>
      <c r="B24" s="83" t="s">
        <v>145</v>
      </c>
      <c r="C24" s="79" t="s">
        <v>140</v>
      </c>
      <c r="D24" s="79" t="s">
        <v>146</v>
      </c>
      <c r="E24" s="13">
        <v>98</v>
      </c>
      <c r="F24" s="13"/>
      <c r="G24" s="13"/>
      <c r="H24" s="13"/>
      <c r="I24" s="13"/>
      <c r="J24" s="7">
        <f>E24+F24</f>
        <v>98</v>
      </c>
    </row>
    <row r="25" spans="1:10" s="107" customFormat="1" ht="15.75">
      <c r="A25" s="103"/>
      <c r="B25" s="87"/>
      <c r="C25" s="87"/>
      <c r="D25" s="87"/>
      <c r="E25" s="104"/>
      <c r="F25" s="104"/>
      <c r="G25" s="104"/>
      <c r="H25" s="104"/>
      <c r="I25" s="105"/>
      <c r="J25" s="106"/>
    </row>
    <row r="26" spans="1:10" ht="23.25">
      <c r="A26" s="192" t="s">
        <v>24</v>
      </c>
      <c r="B26" s="192"/>
      <c r="C26" s="192"/>
      <c r="D26" s="192"/>
      <c r="E26" s="192"/>
      <c r="F26" s="192"/>
      <c r="G26" s="192"/>
      <c r="H26" s="192"/>
      <c r="I26" s="192"/>
      <c r="J26" s="192"/>
    </row>
    <row r="27" spans="1:10" ht="76.5">
      <c r="A27" s="5" t="s">
        <v>1</v>
      </c>
      <c r="B27" s="1"/>
      <c r="C27" s="1"/>
      <c r="D27" s="1"/>
      <c r="E27" s="2" t="s">
        <v>142</v>
      </c>
      <c r="F27" s="2" t="s">
        <v>227</v>
      </c>
      <c r="G27" s="2" t="s">
        <v>393</v>
      </c>
      <c r="H27" s="4" t="s">
        <v>542</v>
      </c>
      <c r="I27" s="4" t="s">
        <v>662</v>
      </c>
      <c r="J27" s="7" t="s">
        <v>541</v>
      </c>
    </row>
    <row r="28" spans="1:10" ht="15.75">
      <c r="A28" s="5">
        <v>1</v>
      </c>
      <c r="B28" s="97" t="s">
        <v>574</v>
      </c>
      <c r="C28" s="80" t="s">
        <v>560</v>
      </c>
      <c r="D28" s="80"/>
      <c r="E28" s="13"/>
      <c r="F28" s="13"/>
      <c r="G28" s="13"/>
      <c r="H28" s="13">
        <f>103</f>
        <v>103</v>
      </c>
      <c r="I28" s="13">
        <v>102</v>
      </c>
      <c r="J28" s="7">
        <f>E28+F28+G28+H28+I28</f>
        <v>205</v>
      </c>
    </row>
    <row r="29" spans="1:10" ht="15.75">
      <c r="A29" s="5">
        <v>2</v>
      </c>
      <c r="B29" s="82" t="s">
        <v>575</v>
      </c>
      <c r="C29" s="82" t="s">
        <v>217</v>
      </c>
      <c r="D29" s="79" t="s">
        <v>158</v>
      </c>
      <c r="E29" s="82"/>
      <c r="F29" s="13"/>
      <c r="G29" s="13"/>
      <c r="H29" s="13">
        <f>99</f>
        <v>99</v>
      </c>
      <c r="I29" s="13">
        <v>98</v>
      </c>
      <c r="J29" s="7">
        <f>H29+I29</f>
        <v>197</v>
      </c>
    </row>
  </sheetData>
  <sortState ref="A9:J16">
    <sortCondition descending="1" ref="J9:J16"/>
  </sortState>
  <mergeCells count="4">
    <mergeCell ref="A1:J1"/>
    <mergeCell ref="A7:J7"/>
    <mergeCell ref="A19:J19"/>
    <mergeCell ref="A26:J26"/>
  </mergeCell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46"/>
  <sheetViews>
    <sheetView zoomScale="80" zoomScaleNormal="80" workbookViewId="0">
      <selection activeCell="B14" sqref="B14"/>
    </sheetView>
  </sheetViews>
  <sheetFormatPr defaultRowHeight="15"/>
  <cols>
    <col min="2" max="2" width="21.85546875" bestFit="1" customWidth="1"/>
    <col min="3" max="3" width="28" customWidth="1"/>
    <col min="4" max="4" width="29.28515625" bestFit="1" customWidth="1"/>
    <col min="5" max="5" width="12.5703125" customWidth="1"/>
    <col min="6" max="6" width="11" customWidth="1"/>
    <col min="7" max="7" width="10.140625" customWidth="1"/>
  </cols>
  <sheetData>
    <row r="1" spans="1:10" s="8" customFormat="1" ht="23.25">
      <c r="A1" s="192" t="s">
        <v>48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s="8" customFormat="1" ht="76.5">
      <c r="A2" s="5" t="s">
        <v>1</v>
      </c>
      <c r="B2" s="1"/>
      <c r="C2" s="1"/>
      <c r="D2" s="1"/>
      <c r="E2" s="2" t="s">
        <v>142</v>
      </c>
      <c r="F2" s="2" t="s">
        <v>227</v>
      </c>
      <c r="G2" s="2" t="s">
        <v>393</v>
      </c>
      <c r="H2" s="4" t="s">
        <v>542</v>
      </c>
      <c r="I2" s="4" t="s">
        <v>662</v>
      </c>
      <c r="J2" s="7" t="s">
        <v>541</v>
      </c>
    </row>
    <row r="3" spans="1:10" s="8" customFormat="1" ht="15.75">
      <c r="A3" s="5"/>
      <c r="B3" s="79"/>
      <c r="C3" s="80"/>
      <c r="D3" s="79"/>
      <c r="E3" s="16"/>
      <c r="F3" s="13"/>
      <c r="G3" s="13"/>
      <c r="H3" s="13"/>
      <c r="I3" s="13"/>
      <c r="J3" s="17"/>
    </row>
    <row r="4" spans="1:10" s="8" customFormat="1"/>
    <row r="5" spans="1:10" ht="23.25">
      <c r="A5" s="192" t="s">
        <v>17</v>
      </c>
      <c r="B5" s="192"/>
      <c r="C5" s="192"/>
      <c r="D5" s="192"/>
      <c r="E5" s="192"/>
      <c r="F5" s="192"/>
      <c r="G5" s="192"/>
      <c r="H5" s="192"/>
      <c r="I5" s="192"/>
      <c r="J5" s="192"/>
    </row>
    <row r="6" spans="1:10" ht="76.5">
      <c r="A6" s="5" t="s">
        <v>1</v>
      </c>
      <c r="B6" s="1"/>
      <c r="C6" s="1"/>
      <c r="D6" s="1"/>
      <c r="E6" s="2" t="s">
        <v>142</v>
      </c>
      <c r="F6" s="2" t="s">
        <v>227</v>
      </c>
      <c r="G6" s="2" t="s">
        <v>393</v>
      </c>
      <c r="H6" s="4" t="s">
        <v>542</v>
      </c>
      <c r="I6" s="4" t="s">
        <v>662</v>
      </c>
      <c r="J6" s="7" t="s">
        <v>541</v>
      </c>
    </row>
    <row r="7" spans="1:10" ht="15.75">
      <c r="A7" s="5">
        <v>1</v>
      </c>
      <c r="B7" s="97" t="s">
        <v>13</v>
      </c>
      <c r="C7" s="1" t="s">
        <v>13</v>
      </c>
      <c r="D7" s="20" t="s">
        <v>14</v>
      </c>
      <c r="E7" s="13">
        <f>106</f>
        <v>106</v>
      </c>
      <c r="F7" s="13">
        <v>106</v>
      </c>
      <c r="G7" s="13">
        <f>102</f>
        <v>102</v>
      </c>
      <c r="H7" s="13">
        <v>105</v>
      </c>
      <c r="I7" s="13">
        <v>118</v>
      </c>
      <c r="J7" s="17">
        <f>E7+F7+H7+I7</f>
        <v>435</v>
      </c>
    </row>
    <row r="8" spans="1:10" s="8" customFormat="1" ht="15.75">
      <c r="A8" s="5">
        <v>2</v>
      </c>
      <c r="B8" s="97" t="s">
        <v>124</v>
      </c>
      <c r="C8" s="1" t="s">
        <v>76</v>
      </c>
      <c r="D8" s="20" t="s">
        <v>32</v>
      </c>
      <c r="E8" s="13">
        <v>102</v>
      </c>
      <c r="F8" s="13">
        <v>98</v>
      </c>
      <c r="G8" s="13"/>
      <c r="H8" s="13">
        <v>101</v>
      </c>
      <c r="I8" s="13">
        <v>110</v>
      </c>
      <c r="J8" s="17">
        <f>E8+F8+H8+I8</f>
        <v>411</v>
      </c>
    </row>
    <row r="9" spans="1:10" s="8" customFormat="1" ht="15.75">
      <c r="A9" s="5">
        <v>3</v>
      </c>
      <c r="B9" s="97" t="s">
        <v>463</v>
      </c>
      <c r="C9" s="1" t="s">
        <v>90</v>
      </c>
      <c r="D9" s="20" t="s">
        <v>91</v>
      </c>
      <c r="E9" s="13"/>
      <c r="F9" s="13"/>
      <c r="G9" s="13">
        <f>106</f>
        <v>106</v>
      </c>
      <c r="H9" s="13">
        <v>109</v>
      </c>
      <c r="I9" s="13">
        <v>114</v>
      </c>
      <c r="J9" s="17">
        <f>G9+H9+I9</f>
        <v>329</v>
      </c>
    </row>
    <row r="10" spans="1:10" s="8" customFormat="1" ht="15.75">
      <c r="A10" s="5">
        <v>4</v>
      </c>
      <c r="B10" s="97" t="s">
        <v>385</v>
      </c>
      <c r="C10" s="1" t="s">
        <v>271</v>
      </c>
      <c r="D10" s="20" t="s">
        <v>280</v>
      </c>
      <c r="E10" s="13"/>
      <c r="F10" s="13">
        <v>102</v>
      </c>
      <c r="G10" s="13">
        <f>98</f>
        <v>98</v>
      </c>
      <c r="H10" s="13"/>
      <c r="I10" s="13"/>
      <c r="J10" s="17">
        <f>F10+G10</f>
        <v>200</v>
      </c>
    </row>
    <row r="11" spans="1:10" s="8" customFormat="1" ht="15.75">
      <c r="A11" s="5">
        <v>5</v>
      </c>
      <c r="B11" s="97" t="s">
        <v>691</v>
      </c>
      <c r="C11" s="1" t="s">
        <v>665</v>
      </c>
      <c r="D11" s="20"/>
      <c r="E11" s="13"/>
      <c r="F11" s="13"/>
      <c r="G11" s="13"/>
      <c r="H11" s="13"/>
      <c r="I11" s="13">
        <v>106</v>
      </c>
      <c r="J11" s="17">
        <f>I11</f>
        <v>106</v>
      </c>
    </row>
    <row r="12" spans="1:10" s="8" customFormat="1" ht="15.75">
      <c r="A12" s="5">
        <v>6</v>
      </c>
      <c r="B12" s="97" t="s">
        <v>139</v>
      </c>
      <c r="C12" s="1" t="s">
        <v>140</v>
      </c>
      <c r="D12" s="20" t="s">
        <v>141</v>
      </c>
      <c r="E12" s="13">
        <v>98</v>
      </c>
      <c r="F12" s="13"/>
      <c r="G12" s="13"/>
      <c r="H12" s="13"/>
      <c r="I12" s="13"/>
      <c r="J12" s="17">
        <f>E12+F12+G12+H12</f>
        <v>98</v>
      </c>
    </row>
    <row r="13" spans="1:10" s="8" customFormat="1" ht="15.75">
      <c r="A13" s="5">
        <v>6</v>
      </c>
      <c r="B13" s="97" t="s">
        <v>560</v>
      </c>
      <c r="C13" s="1" t="s">
        <v>560</v>
      </c>
      <c r="D13" s="20"/>
      <c r="E13" s="13"/>
      <c r="F13" s="13"/>
      <c r="G13" s="13"/>
      <c r="H13" s="13"/>
      <c r="I13" s="13">
        <v>98</v>
      </c>
      <c r="J13" s="17">
        <f>I13</f>
        <v>98</v>
      </c>
    </row>
    <row r="14" spans="1:10" s="8" customFormat="1" ht="15.75">
      <c r="A14" s="5">
        <v>8</v>
      </c>
      <c r="B14" s="97" t="s">
        <v>560</v>
      </c>
      <c r="C14" s="1" t="s">
        <v>560</v>
      </c>
      <c r="D14" s="20"/>
      <c r="E14" s="13"/>
      <c r="F14" s="13"/>
      <c r="G14" s="13"/>
      <c r="H14" s="13"/>
      <c r="I14" s="13">
        <v>94</v>
      </c>
      <c r="J14" s="17">
        <f>I14</f>
        <v>94</v>
      </c>
    </row>
    <row r="16" spans="1:10" ht="23.25">
      <c r="A16" s="192" t="s">
        <v>18</v>
      </c>
      <c r="B16" s="192"/>
      <c r="C16" s="192"/>
      <c r="D16" s="192"/>
      <c r="E16" s="192"/>
      <c r="F16" s="192"/>
      <c r="G16" s="192"/>
      <c r="H16" s="192"/>
      <c r="I16" s="192"/>
      <c r="J16" s="192"/>
    </row>
    <row r="17" spans="1:16" ht="76.5">
      <c r="A17" s="5" t="s">
        <v>1</v>
      </c>
      <c r="B17" s="1"/>
      <c r="C17" s="1"/>
      <c r="D17" s="1"/>
      <c r="E17" s="2" t="s">
        <v>142</v>
      </c>
      <c r="F17" s="2" t="s">
        <v>227</v>
      </c>
      <c r="G17" s="2" t="s">
        <v>393</v>
      </c>
      <c r="H17" s="4" t="s">
        <v>542</v>
      </c>
      <c r="I17" s="4" t="s">
        <v>662</v>
      </c>
      <c r="J17" s="7" t="s">
        <v>541</v>
      </c>
      <c r="M17" s="8"/>
      <c r="N17" s="8"/>
      <c r="O17" s="8"/>
      <c r="P17" s="8"/>
    </row>
    <row r="18" spans="1:16" s="8" customFormat="1" ht="15.75">
      <c r="A18" s="5">
        <v>1</v>
      </c>
      <c r="B18" s="97" t="s">
        <v>13</v>
      </c>
      <c r="C18" s="1" t="s">
        <v>13</v>
      </c>
      <c r="D18" s="20" t="s">
        <v>14</v>
      </c>
      <c r="E18" s="13">
        <v>103</v>
      </c>
      <c r="F18" s="13">
        <v>106</v>
      </c>
      <c r="G18" s="13">
        <f>100</f>
        <v>100</v>
      </c>
      <c r="H18" s="13">
        <v>115</v>
      </c>
      <c r="I18" s="13">
        <f>120</f>
        <v>120</v>
      </c>
      <c r="J18" s="17">
        <f>E18+F18+I18+H18</f>
        <v>444</v>
      </c>
    </row>
    <row r="19" spans="1:16" s="8" customFormat="1" ht="15.75">
      <c r="A19" s="5">
        <v>2</v>
      </c>
      <c r="B19" s="97" t="s">
        <v>143</v>
      </c>
      <c r="C19" s="1" t="s">
        <v>76</v>
      </c>
      <c r="D19" s="20" t="s">
        <v>87</v>
      </c>
      <c r="E19" s="13">
        <v>99</v>
      </c>
      <c r="F19" s="13">
        <v>98</v>
      </c>
      <c r="G19" s="13"/>
      <c r="H19" s="13">
        <v>111</v>
      </c>
      <c r="I19" s="13">
        <v>112</v>
      </c>
      <c r="J19" s="17">
        <f>E19+H19+I19+F19</f>
        <v>420</v>
      </c>
    </row>
    <row r="20" spans="1:16" s="8" customFormat="1" ht="15.75">
      <c r="A20" s="5">
        <v>3</v>
      </c>
      <c r="B20" s="97" t="s">
        <v>669</v>
      </c>
      <c r="C20" s="1" t="s">
        <v>665</v>
      </c>
      <c r="D20" s="20"/>
      <c r="E20" s="13"/>
      <c r="F20" s="13"/>
      <c r="G20" s="13"/>
      <c r="H20" s="13"/>
      <c r="I20" s="13">
        <v>108</v>
      </c>
      <c r="J20" s="17">
        <f>I20</f>
        <v>108</v>
      </c>
    </row>
    <row r="21" spans="1:16" s="8" customFormat="1" ht="15.75">
      <c r="A21" s="5">
        <v>4</v>
      </c>
      <c r="B21" s="97" t="s">
        <v>576</v>
      </c>
      <c r="C21" s="1" t="s">
        <v>90</v>
      </c>
      <c r="D21" s="20" t="s">
        <v>158</v>
      </c>
      <c r="E21" s="13"/>
      <c r="F21" s="13"/>
      <c r="G21" s="13"/>
      <c r="H21" s="13">
        <v>107</v>
      </c>
      <c r="I21" s="13"/>
      <c r="J21" s="17">
        <f>H21</f>
        <v>107</v>
      </c>
    </row>
    <row r="22" spans="1:16" s="8" customFormat="1" ht="15.75">
      <c r="A22" s="5">
        <v>5</v>
      </c>
      <c r="B22" s="97" t="s">
        <v>577</v>
      </c>
      <c r="C22" s="1" t="s">
        <v>578</v>
      </c>
      <c r="D22" s="20"/>
      <c r="E22" s="13"/>
      <c r="F22" s="13"/>
      <c r="G22" s="13"/>
      <c r="H22" s="13">
        <v>103</v>
      </c>
      <c r="I22" s="13"/>
      <c r="J22" s="17">
        <f>H22</f>
        <v>103</v>
      </c>
    </row>
    <row r="23" spans="1:16" s="8" customFormat="1" ht="15.75">
      <c r="A23" s="5">
        <v>6</v>
      </c>
      <c r="B23" s="97" t="s">
        <v>383</v>
      </c>
      <c r="C23" s="1" t="s">
        <v>271</v>
      </c>
      <c r="D23" s="20" t="s">
        <v>384</v>
      </c>
      <c r="E23" s="13"/>
      <c r="F23" s="13">
        <v>102</v>
      </c>
      <c r="G23" s="13"/>
      <c r="H23" s="13"/>
      <c r="I23" s="13"/>
      <c r="J23" s="17">
        <f>F23</f>
        <v>102</v>
      </c>
    </row>
    <row r="24" spans="1:16" s="8" customFormat="1" ht="15.75">
      <c r="A24" s="5">
        <v>7</v>
      </c>
      <c r="B24" s="97" t="s">
        <v>579</v>
      </c>
      <c r="C24" s="1" t="s">
        <v>581</v>
      </c>
      <c r="D24" s="20"/>
      <c r="E24" s="13"/>
      <c r="F24" s="13"/>
      <c r="G24" s="13"/>
      <c r="H24" s="13">
        <v>99</v>
      </c>
      <c r="I24" s="13"/>
      <c r="J24" s="17">
        <f>H24</f>
        <v>99</v>
      </c>
    </row>
    <row r="25" spans="1:16" s="8" customFormat="1" ht="15.75">
      <c r="A25" s="5">
        <v>8</v>
      </c>
      <c r="B25" s="97" t="s">
        <v>670</v>
      </c>
      <c r="C25" s="1" t="s">
        <v>665</v>
      </c>
      <c r="D25" s="20"/>
      <c r="E25" s="13"/>
      <c r="F25" s="13"/>
      <c r="G25" s="13"/>
      <c r="H25" s="13"/>
      <c r="I25" s="13">
        <v>96</v>
      </c>
      <c r="J25" s="17">
        <f>I25</f>
        <v>96</v>
      </c>
    </row>
    <row r="26" spans="1:16" s="8" customFormat="1" ht="15.75">
      <c r="A26" s="5">
        <v>9</v>
      </c>
      <c r="B26" s="97" t="s">
        <v>580</v>
      </c>
      <c r="C26" s="1" t="s">
        <v>582</v>
      </c>
      <c r="D26" s="20"/>
      <c r="E26" s="13"/>
      <c r="F26" s="13"/>
      <c r="G26" s="13"/>
      <c r="H26" s="13">
        <v>95</v>
      </c>
      <c r="I26" s="13"/>
      <c r="J26" s="17">
        <f>H26</f>
        <v>95</v>
      </c>
    </row>
    <row r="27" spans="1:16" s="8" customFormat="1" ht="15.75">
      <c r="A27" s="5">
        <v>10</v>
      </c>
      <c r="B27" s="97" t="s">
        <v>671</v>
      </c>
      <c r="C27" s="1" t="s">
        <v>665</v>
      </c>
      <c r="D27" s="20"/>
      <c r="E27" s="13"/>
      <c r="F27" s="13"/>
      <c r="G27" s="13"/>
      <c r="H27" s="13"/>
      <c r="I27" s="13">
        <v>92</v>
      </c>
      <c r="J27" s="17">
        <f>I27</f>
        <v>92</v>
      </c>
    </row>
    <row r="28" spans="1:16" s="8" customFormat="1" ht="15.75">
      <c r="A28" s="124"/>
      <c r="B28" s="133"/>
      <c r="C28" s="26"/>
      <c r="D28" s="134"/>
      <c r="E28" s="102"/>
      <c r="F28" s="102"/>
      <c r="G28" s="102"/>
      <c r="H28" s="102"/>
      <c r="I28" s="102"/>
      <c r="J28" s="132"/>
    </row>
    <row r="30" spans="1:16" ht="23.25">
      <c r="A30" s="192" t="s">
        <v>25</v>
      </c>
      <c r="B30" s="192"/>
      <c r="C30" s="192"/>
      <c r="D30" s="192"/>
      <c r="E30" s="192"/>
      <c r="F30" s="192"/>
      <c r="G30" s="192"/>
      <c r="H30" s="192"/>
      <c r="I30" s="192"/>
      <c r="J30" s="192"/>
    </row>
    <row r="31" spans="1:16" ht="76.5">
      <c r="A31" s="5" t="s">
        <v>1</v>
      </c>
      <c r="B31" s="1"/>
      <c r="C31" s="1"/>
      <c r="D31" s="1"/>
      <c r="E31" s="2" t="s">
        <v>142</v>
      </c>
      <c r="F31" s="2" t="s">
        <v>227</v>
      </c>
      <c r="G31" s="2" t="s">
        <v>393</v>
      </c>
      <c r="H31" s="4" t="s">
        <v>542</v>
      </c>
      <c r="I31" s="4" t="s">
        <v>662</v>
      </c>
      <c r="J31" s="7" t="s">
        <v>541</v>
      </c>
    </row>
    <row r="32" spans="1:16" ht="15.75">
      <c r="A32" s="5">
        <v>1</v>
      </c>
      <c r="B32" s="97" t="s">
        <v>664</v>
      </c>
      <c r="C32" s="97" t="s">
        <v>665</v>
      </c>
      <c r="D32" s="20"/>
      <c r="E32" s="13"/>
      <c r="F32" s="13"/>
      <c r="G32" s="13"/>
      <c r="H32" s="13"/>
      <c r="I32" s="13">
        <v>111</v>
      </c>
      <c r="J32" s="17">
        <f>I32</f>
        <v>111</v>
      </c>
    </row>
    <row r="33" spans="1:10" ht="15.75">
      <c r="A33" s="5">
        <v>2</v>
      </c>
      <c r="B33" s="97" t="s">
        <v>666</v>
      </c>
      <c r="C33" s="97" t="s">
        <v>667</v>
      </c>
      <c r="D33" s="20"/>
      <c r="E33" s="13"/>
      <c r="F33" s="13"/>
      <c r="G33" s="13"/>
      <c r="H33" s="13"/>
      <c r="I33" s="13">
        <v>107</v>
      </c>
      <c r="J33" s="17">
        <f>I33</f>
        <v>107</v>
      </c>
    </row>
    <row r="34" spans="1:10" s="8" customFormat="1" ht="15.75">
      <c r="A34" s="5">
        <v>3</v>
      </c>
      <c r="B34" s="97" t="s">
        <v>382</v>
      </c>
      <c r="C34" s="97"/>
      <c r="D34" s="20" t="s">
        <v>380</v>
      </c>
      <c r="E34" s="13"/>
      <c r="F34" s="13">
        <v>103</v>
      </c>
      <c r="G34" s="13"/>
      <c r="H34" s="13"/>
      <c r="I34" s="16"/>
      <c r="J34" s="17">
        <f>E34+F34+G34</f>
        <v>103</v>
      </c>
    </row>
    <row r="35" spans="1:10" s="8" customFormat="1" ht="15.75">
      <c r="A35" s="5">
        <v>3</v>
      </c>
      <c r="B35" s="97" t="s">
        <v>667</v>
      </c>
      <c r="C35" s="97" t="s">
        <v>667</v>
      </c>
      <c r="D35" s="20"/>
      <c r="E35" s="13"/>
      <c r="F35" s="13"/>
      <c r="G35" s="13"/>
      <c r="H35" s="13"/>
      <c r="I35" s="13">
        <v>103</v>
      </c>
      <c r="J35" s="17">
        <f>I35</f>
        <v>103</v>
      </c>
    </row>
    <row r="36" spans="1:10" s="8" customFormat="1" ht="15.75">
      <c r="A36" s="5">
        <v>5</v>
      </c>
      <c r="B36" s="97" t="s">
        <v>381</v>
      </c>
      <c r="C36" s="97"/>
      <c r="D36" s="20" t="s">
        <v>270</v>
      </c>
      <c r="E36" s="13"/>
      <c r="F36" s="13">
        <v>99</v>
      </c>
      <c r="G36" s="13"/>
      <c r="H36" s="13"/>
      <c r="I36" s="16"/>
      <c r="J36" s="17">
        <f>F36</f>
        <v>99</v>
      </c>
    </row>
    <row r="37" spans="1:10" s="8" customFormat="1" ht="15.75">
      <c r="A37" s="5">
        <v>5</v>
      </c>
      <c r="B37" s="97" t="s">
        <v>668</v>
      </c>
      <c r="C37" s="97" t="s">
        <v>665</v>
      </c>
      <c r="D37" s="20"/>
      <c r="E37" s="13"/>
      <c r="F37" s="13"/>
      <c r="G37" s="13"/>
      <c r="H37" s="13"/>
      <c r="I37" s="13">
        <v>99</v>
      </c>
      <c r="J37" s="17">
        <f>I37</f>
        <v>99</v>
      </c>
    </row>
    <row r="38" spans="1:10" s="8" customFormat="1" ht="15.75">
      <c r="A38" s="5">
        <v>7</v>
      </c>
      <c r="B38" s="97" t="s">
        <v>667</v>
      </c>
      <c r="C38" s="97" t="s">
        <v>667</v>
      </c>
      <c r="D38" s="20"/>
      <c r="E38" s="13"/>
      <c r="F38" s="13"/>
      <c r="G38" s="13"/>
      <c r="H38" s="13"/>
      <c r="I38" s="13">
        <v>95</v>
      </c>
      <c r="J38" s="17">
        <f>I38</f>
        <v>95</v>
      </c>
    </row>
    <row r="40" spans="1:10" ht="23.25">
      <c r="A40" s="192" t="s">
        <v>583</v>
      </c>
      <c r="B40" s="192"/>
      <c r="C40" s="192"/>
      <c r="D40" s="192"/>
      <c r="E40" s="192"/>
      <c r="F40" s="192"/>
      <c r="G40" s="192"/>
      <c r="H40" s="192"/>
      <c r="I40" s="192"/>
      <c r="J40" s="192"/>
    </row>
    <row r="41" spans="1:10" ht="76.5">
      <c r="A41" s="5" t="s">
        <v>1</v>
      </c>
      <c r="B41" s="1"/>
      <c r="C41" s="1"/>
      <c r="D41" s="1"/>
      <c r="E41" s="2" t="s">
        <v>142</v>
      </c>
      <c r="F41" s="2" t="s">
        <v>227</v>
      </c>
      <c r="G41" s="2" t="s">
        <v>393</v>
      </c>
      <c r="H41" s="4" t="s">
        <v>542</v>
      </c>
      <c r="I41" s="4" t="s">
        <v>662</v>
      </c>
      <c r="J41" s="7" t="s">
        <v>541</v>
      </c>
    </row>
    <row r="42" spans="1:10" ht="15.75">
      <c r="A42" s="5">
        <v>1</v>
      </c>
      <c r="B42" s="97" t="s">
        <v>584</v>
      </c>
      <c r="C42" s="97" t="s">
        <v>76</v>
      </c>
      <c r="D42" s="20"/>
      <c r="E42" s="13"/>
      <c r="F42" s="13"/>
      <c r="G42" s="13"/>
      <c r="H42" s="13">
        <v>103</v>
      </c>
      <c r="I42" s="16"/>
      <c r="J42" s="17">
        <f>H42</f>
        <v>103</v>
      </c>
    </row>
    <row r="43" spans="1:10" ht="15.75">
      <c r="A43" s="5">
        <v>2</v>
      </c>
      <c r="B43" s="97" t="s">
        <v>585</v>
      </c>
      <c r="C43" s="97" t="s">
        <v>217</v>
      </c>
      <c r="D43" s="20"/>
      <c r="E43" s="13"/>
      <c r="F43" s="13"/>
      <c r="G43" s="13"/>
      <c r="H43" s="13">
        <v>99</v>
      </c>
      <c r="I43" s="16"/>
      <c r="J43" s="17">
        <f>H43</f>
        <v>99</v>
      </c>
    </row>
    <row r="46" spans="1:10" ht="15.75">
      <c r="B46" s="191"/>
    </row>
  </sheetData>
  <sortState ref="A7:J14">
    <sortCondition descending="1" ref="J7:J14"/>
  </sortState>
  <mergeCells count="5">
    <mergeCell ref="A40:J40"/>
    <mergeCell ref="A5:J5"/>
    <mergeCell ref="A16:J16"/>
    <mergeCell ref="A30:J30"/>
    <mergeCell ref="A1:J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"/>
  <sheetViews>
    <sheetView topLeftCell="A25" zoomScaleNormal="100" workbookViewId="0">
      <selection activeCell="B35" sqref="B35"/>
    </sheetView>
  </sheetViews>
  <sheetFormatPr defaultRowHeight="15"/>
  <cols>
    <col min="2" max="2" width="25.28515625" customWidth="1"/>
    <col min="3" max="3" width="8.85546875" style="33" customWidth="1"/>
    <col min="4" max="4" width="18.85546875" bestFit="1" customWidth="1"/>
    <col min="5" max="5" width="13" customWidth="1"/>
    <col min="6" max="6" width="10.85546875" style="8" customWidth="1"/>
    <col min="7" max="7" width="9.140625" style="8"/>
  </cols>
  <sheetData>
    <row r="1" spans="1:10" s="8" customFormat="1" ht="23.25">
      <c r="A1" s="192" t="s">
        <v>127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s="8" customFormat="1" ht="76.5">
      <c r="A2" s="5" t="s">
        <v>1</v>
      </c>
      <c r="B2" s="1"/>
      <c r="C2" s="3"/>
      <c r="D2" s="1"/>
      <c r="E2" s="2" t="s">
        <v>142</v>
      </c>
      <c r="F2" s="2" t="s">
        <v>227</v>
      </c>
      <c r="G2" s="2" t="s">
        <v>306</v>
      </c>
      <c r="H2" s="4" t="s">
        <v>542</v>
      </c>
      <c r="I2" s="4"/>
      <c r="J2" s="7" t="s">
        <v>541</v>
      </c>
    </row>
    <row r="3" spans="1:10" s="8" customFormat="1" ht="15.75">
      <c r="A3" s="6"/>
      <c r="B3" s="24"/>
      <c r="C3" s="126"/>
      <c r="D3" s="19"/>
      <c r="E3" s="1"/>
      <c r="F3" s="1"/>
      <c r="G3" s="101"/>
      <c r="H3" s="101"/>
      <c r="I3" s="1"/>
      <c r="J3" s="10">
        <f>H3</f>
        <v>0</v>
      </c>
    </row>
    <row r="4" spans="1:10" s="8" customFormat="1" ht="15.75">
      <c r="A4" s="6"/>
      <c r="B4" s="24"/>
      <c r="C4" s="126"/>
      <c r="D4" s="19"/>
      <c r="E4" s="1"/>
      <c r="F4" s="1"/>
      <c r="G4" s="101"/>
      <c r="H4" s="101"/>
      <c r="I4" s="1"/>
      <c r="J4" s="10">
        <f>H4</f>
        <v>0</v>
      </c>
    </row>
    <row r="5" spans="1:10" s="8" customFormat="1">
      <c r="C5" s="33"/>
    </row>
    <row r="6" spans="1:10" s="8" customFormat="1" ht="23.25">
      <c r="A6" s="192" t="s">
        <v>109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0" s="8" customFormat="1" ht="76.5">
      <c r="A7" s="5" t="s">
        <v>1</v>
      </c>
      <c r="B7" s="1"/>
      <c r="C7" s="3"/>
      <c r="D7" s="1"/>
      <c r="E7" s="2" t="s">
        <v>142</v>
      </c>
      <c r="F7" s="2" t="s">
        <v>227</v>
      </c>
      <c r="G7" s="2" t="s">
        <v>306</v>
      </c>
      <c r="H7" s="4" t="s">
        <v>542</v>
      </c>
      <c r="I7" s="4"/>
      <c r="J7" s="7" t="s">
        <v>541</v>
      </c>
    </row>
    <row r="8" spans="1:10" s="8" customFormat="1" ht="15.75">
      <c r="A8" s="6"/>
      <c r="B8" s="24"/>
      <c r="C8" s="126"/>
      <c r="D8" s="19"/>
      <c r="E8" s="1"/>
      <c r="F8" s="1"/>
      <c r="G8" s="101"/>
      <c r="H8" s="1"/>
      <c r="I8" s="1"/>
      <c r="J8" s="10">
        <f>G8</f>
        <v>0</v>
      </c>
    </row>
    <row r="9" spans="1:10" s="8" customFormat="1">
      <c r="C9" s="33"/>
    </row>
    <row r="10" spans="1:10" s="8" customFormat="1" ht="23.25">
      <c r="A10" s="192" t="s">
        <v>110</v>
      </c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0" s="8" customFormat="1" ht="76.5">
      <c r="A11" s="5" t="s">
        <v>1</v>
      </c>
      <c r="B11" s="1"/>
      <c r="C11" s="3"/>
      <c r="D11" s="1"/>
      <c r="E11" s="2" t="s">
        <v>142</v>
      </c>
      <c r="F11" s="2" t="s">
        <v>227</v>
      </c>
      <c r="G11" s="2" t="s">
        <v>306</v>
      </c>
      <c r="H11" s="4" t="s">
        <v>542</v>
      </c>
      <c r="I11" s="4"/>
      <c r="J11" s="7" t="s">
        <v>541</v>
      </c>
    </row>
    <row r="12" spans="1:10" s="114" customFormat="1" ht="15.75">
      <c r="A12" s="23"/>
      <c r="B12" s="127"/>
      <c r="C12" s="125"/>
      <c r="D12" s="128"/>
      <c r="E12" s="13"/>
      <c r="F12" s="13"/>
      <c r="G12" s="13"/>
      <c r="H12" s="113"/>
      <c r="I12" s="113"/>
      <c r="J12" s="12">
        <f>G12</f>
        <v>0</v>
      </c>
    </row>
    <row r="13" spans="1:10" s="8" customFormat="1">
      <c r="C13" s="33"/>
    </row>
    <row r="14" spans="1:10" s="8" customFormat="1">
      <c r="C14" s="33"/>
    </row>
    <row r="15" spans="1:10" ht="23.25">
      <c r="A15" s="192" t="s">
        <v>6</v>
      </c>
      <c r="B15" s="192"/>
      <c r="C15" s="192"/>
      <c r="D15" s="192"/>
      <c r="E15" s="192"/>
      <c r="F15" s="192"/>
      <c r="G15" s="192"/>
      <c r="H15" s="192"/>
      <c r="I15" s="192"/>
      <c r="J15" s="192"/>
    </row>
    <row r="16" spans="1:10" ht="76.5">
      <c r="A16" s="5" t="s">
        <v>1</v>
      </c>
      <c r="B16" s="1"/>
      <c r="C16" s="3"/>
      <c r="D16" s="1"/>
      <c r="E16" s="2" t="s">
        <v>142</v>
      </c>
      <c r="F16" s="2" t="s">
        <v>227</v>
      </c>
      <c r="G16" s="2" t="s">
        <v>306</v>
      </c>
      <c r="H16" s="4" t="s">
        <v>542</v>
      </c>
      <c r="I16" s="4"/>
      <c r="J16" s="7" t="s">
        <v>541</v>
      </c>
    </row>
    <row r="17" spans="1:10" ht="15.75">
      <c r="A17" s="6"/>
      <c r="B17" s="18"/>
      <c r="C17" s="125"/>
      <c r="D17" s="19"/>
      <c r="E17" s="11"/>
      <c r="F17" s="11"/>
      <c r="G17" s="11"/>
      <c r="H17" s="1"/>
      <c r="I17" s="1"/>
      <c r="J17" s="10">
        <f>G17</f>
        <v>0</v>
      </c>
    </row>
    <row r="18" spans="1:10">
      <c r="A18" s="8"/>
      <c r="B18" s="8"/>
      <c r="D18" s="8"/>
      <c r="E18" s="8"/>
      <c r="H18" s="8"/>
      <c r="I18" s="8"/>
      <c r="J18" s="8"/>
    </row>
    <row r="19" spans="1:10">
      <c r="A19" s="8"/>
      <c r="B19" s="8"/>
      <c r="D19" s="8"/>
      <c r="E19" s="8"/>
      <c r="H19" s="8"/>
      <c r="I19" s="8"/>
      <c r="J19" s="8"/>
    </row>
    <row r="20" spans="1:10" ht="23.25">
      <c r="A20" s="192" t="s">
        <v>7</v>
      </c>
      <c r="B20" s="192"/>
      <c r="C20" s="192"/>
      <c r="D20" s="192"/>
      <c r="E20" s="192"/>
      <c r="F20" s="192"/>
      <c r="G20" s="192"/>
      <c r="H20" s="192"/>
      <c r="I20" s="192"/>
      <c r="J20" s="192"/>
    </row>
    <row r="21" spans="1:10" ht="76.5">
      <c r="A21" s="5" t="s">
        <v>1</v>
      </c>
      <c r="B21" s="1"/>
      <c r="C21" s="3"/>
      <c r="D21" s="1"/>
      <c r="E21" s="2" t="s">
        <v>142</v>
      </c>
      <c r="F21" s="2" t="s">
        <v>227</v>
      </c>
      <c r="G21" s="2" t="s">
        <v>306</v>
      </c>
      <c r="H21" s="4" t="s">
        <v>542</v>
      </c>
      <c r="I21" s="4"/>
      <c r="J21" s="7" t="s">
        <v>541</v>
      </c>
    </row>
    <row r="22" spans="1:10" ht="15.75">
      <c r="A22" s="6"/>
      <c r="B22" s="18"/>
      <c r="C22" s="125"/>
      <c r="D22" s="19"/>
      <c r="E22" s="11"/>
      <c r="F22" s="11"/>
      <c r="G22" s="11"/>
      <c r="H22" s="1"/>
      <c r="I22" s="1"/>
      <c r="J22" s="10"/>
    </row>
    <row r="23" spans="1:10" s="8" customFormat="1">
      <c r="C23" s="33"/>
    </row>
    <row r="24" spans="1:10" s="8" customFormat="1" ht="23.25">
      <c r="A24" s="192" t="s">
        <v>57</v>
      </c>
      <c r="B24" s="192"/>
      <c r="C24" s="192"/>
      <c r="D24" s="192"/>
      <c r="E24" s="192"/>
      <c r="F24" s="192"/>
      <c r="G24" s="192"/>
      <c r="H24" s="192"/>
      <c r="I24" s="192"/>
      <c r="J24" s="192"/>
    </row>
    <row r="25" spans="1:10" s="8" customFormat="1" ht="76.5">
      <c r="A25" s="5" t="s">
        <v>1</v>
      </c>
      <c r="B25" s="1"/>
      <c r="C25" s="3"/>
      <c r="D25" s="1"/>
      <c r="E25" s="2" t="s">
        <v>142</v>
      </c>
      <c r="F25" s="2" t="s">
        <v>227</v>
      </c>
      <c r="G25" s="2" t="s">
        <v>306</v>
      </c>
      <c r="H25" s="4" t="s">
        <v>542</v>
      </c>
      <c r="I25" s="4"/>
      <c r="J25" s="7" t="s">
        <v>541</v>
      </c>
    </row>
    <row r="26" spans="1:10" s="8" customFormat="1" ht="15.75">
      <c r="A26" s="6"/>
      <c r="B26" s="18"/>
      <c r="C26" s="125"/>
      <c r="D26" s="19"/>
      <c r="E26" s="11"/>
      <c r="F26" s="11"/>
      <c r="G26" s="11"/>
      <c r="H26" s="95"/>
      <c r="I26" s="1"/>
      <c r="J26" s="10"/>
    </row>
    <row r="28" spans="1:10" s="8" customFormat="1" ht="23.25">
      <c r="A28" s="192" t="s">
        <v>55</v>
      </c>
      <c r="B28" s="192"/>
      <c r="C28" s="192"/>
      <c r="D28" s="192"/>
      <c r="E28" s="192"/>
      <c r="F28" s="192"/>
      <c r="G28" s="192"/>
      <c r="H28" s="192"/>
      <c r="I28" s="192"/>
      <c r="J28" s="192"/>
    </row>
    <row r="29" spans="1:10" s="8" customFormat="1" ht="76.5">
      <c r="A29" s="5" t="s">
        <v>1</v>
      </c>
      <c r="B29" s="1"/>
      <c r="C29" s="3"/>
      <c r="D29" s="1"/>
      <c r="E29" s="2" t="s">
        <v>142</v>
      </c>
      <c r="F29" s="2" t="s">
        <v>227</v>
      </c>
      <c r="G29" s="2" t="s">
        <v>306</v>
      </c>
      <c r="H29" s="4" t="s">
        <v>542</v>
      </c>
      <c r="I29" s="4"/>
      <c r="J29" s="7" t="s">
        <v>541</v>
      </c>
    </row>
    <row r="30" spans="1:10" s="8" customFormat="1" ht="15.75">
      <c r="A30" s="6"/>
      <c r="B30" s="18"/>
      <c r="C30" s="125"/>
      <c r="D30" s="19"/>
      <c r="E30" s="11"/>
      <c r="F30" s="11"/>
      <c r="G30" s="11"/>
      <c r="H30" s="95"/>
      <c r="I30" s="1"/>
      <c r="J30" s="10"/>
    </row>
    <row r="32" spans="1:10" s="8" customFormat="1" ht="23.25">
      <c r="A32" s="192" t="s">
        <v>56</v>
      </c>
      <c r="B32" s="192"/>
      <c r="C32" s="192"/>
      <c r="D32" s="192"/>
      <c r="E32" s="192"/>
      <c r="F32" s="192"/>
      <c r="G32" s="192"/>
      <c r="H32" s="192"/>
      <c r="I32" s="192"/>
      <c r="J32" s="192"/>
    </row>
    <row r="33" spans="1:10" s="8" customFormat="1" ht="76.5">
      <c r="A33" s="5" t="s">
        <v>1</v>
      </c>
      <c r="B33" s="1"/>
      <c r="C33" s="3"/>
      <c r="D33" s="1"/>
      <c r="E33" s="2" t="s">
        <v>142</v>
      </c>
      <c r="F33" s="2" t="s">
        <v>227</v>
      </c>
      <c r="G33" s="2" t="s">
        <v>306</v>
      </c>
      <c r="H33" s="4" t="s">
        <v>542</v>
      </c>
      <c r="I33" s="4"/>
      <c r="J33" s="7" t="s">
        <v>541</v>
      </c>
    </row>
    <row r="34" spans="1:10" s="8" customFormat="1" ht="15.75">
      <c r="A34" s="6">
        <v>1</v>
      </c>
      <c r="B34" s="18" t="s">
        <v>618</v>
      </c>
      <c r="C34" s="125"/>
      <c r="D34" s="19" t="s">
        <v>387</v>
      </c>
      <c r="E34" s="11"/>
      <c r="F34" s="11"/>
      <c r="G34" s="11"/>
      <c r="H34" s="95">
        <v>106</v>
      </c>
      <c r="I34" s="151"/>
      <c r="J34" s="10">
        <f>H34</f>
        <v>106</v>
      </c>
    </row>
    <row r="35" spans="1:10" s="8" customFormat="1" ht="15.75">
      <c r="A35" s="6">
        <v>2</v>
      </c>
      <c r="B35" s="18" t="s">
        <v>619</v>
      </c>
      <c r="C35" s="125"/>
      <c r="D35" s="19" t="s">
        <v>387</v>
      </c>
      <c r="E35" s="11"/>
      <c r="F35" s="11"/>
      <c r="G35" s="11"/>
      <c r="H35" s="95">
        <v>102</v>
      </c>
      <c r="I35" s="151"/>
      <c r="J35" s="10">
        <f t="shared" ref="J35:J36" si="0">H35</f>
        <v>102</v>
      </c>
    </row>
    <row r="36" spans="1:10" s="8" customFormat="1" ht="15.75">
      <c r="A36" s="6">
        <v>3</v>
      </c>
      <c r="B36" s="18" t="s">
        <v>86</v>
      </c>
      <c r="C36" s="125"/>
      <c r="D36" s="19" t="s">
        <v>601</v>
      </c>
      <c r="E36" s="11"/>
      <c r="F36" s="11"/>
      <c r="G36" s="11"/>
      <c r="H36" s="95">
        <v>98</v>
      </c>
      <c r="I36" s="151"/>
      <c r="J36" s="10">
        <f t="shared" si="0"/>
        <v>98</v>
      </c>
    </row>
    <row r="37" spans="1:10" s="8" customFormat="1">
      <c r="C37" s="33"/>
    </row>
    <row r="38" spans="1:10" ht="23.25">
      <c r="A38" s="192" t="s">
        <v>8</v>
      </c>
      <c r="B38" s="192"/>
      <c r="C38" s="192"/>
      <c r="D38" s="192"/>
      <c r="E38" s="192"/>
      <c r="F38" s="192"/>
      <c r="G38" s="192"/>
      <c r="H38" s="192"/>
      <c r="I38" s="192"/>
      <c r="J38" s="192"/>
    </row>
    <row r="39" spans="1:10" ht="76.5">
      <c r="A39" s="5" t="s">
        <v>1</v>
      </c>
      <c r="B39" s="1"/>
      <c r="C39" s="3"/>
      <c r="D39" s="1"/>
      <c r="E39" s="2" t="s">
        <v>142</v>
      </c>
      <c r="F39" s="2" t="s">
        <v>227</v>
      </c>
      <c r="G39" s="2" t="s">
        <v>306</v>
      </c>
      <c r="H39" s="4" t="s">
        <v>542</v>
      </c>
      <c r="I39" s="4"/>
      <c r="J39" s="7" t="s">
        <v>541</v>
      </c>
    </row>
    <row r="40" spans="1:10" ht="15.75">
      <c r="A40" s="6"/>
      <c r="B40" s="18"/>
      <c r="C40" s="125"/>
      <c r="D40" s="19"/>
      <c r="E40" s="11"/>
      <c r="F40" s="11"/>
      <c r="G40" s="11"/>
      <c r="H40" s="1"/>
      <c r="I40" s="1"/>
      <c r="J40" s="10"/>
    </row>
  </sheetData>
  <mergeCells count="9">
    <mergeCell ref="A1:J1"/>
    <mergeCell ref="A38:J38"/>
    <mergeCell ref="A15:J15"/>
    <mergeCell ref="A20:J20"/>
    <mergeCell ref="A6:J6"/>
    <mergeCell ref="A28:J28"/>
    <mergeCell ref="A32:J32"/>
    <mergeCell ref="A24:J24"/>
    <mergeCell ref="A10:J1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35"/>
  <sheetViews>
    <sheetView topLeftCell="A96" zoomScale="60" zoomScaleNormal="60" workbookViewId="0">
      <selection activeCell="A125" sqref="A125"/>
    </sheetView>
  </sheetViews>
  <sheetFormatPr defaultRowHeight="15"/>
  <cols>
    <col min="2" max="2" width="44.140625" bestFit="1" customWidth="1"/>
    <col min="3" max="3" width="7.85546875" style="99" customWidth="1"/>
    <col min="4" max="4" width="27.85546875" bestFit="1" customWidth="1"/>
    <col min="5" max="5" width="27.85546875" style="8" customWidth="1"/>
    <col min="6" max="6" width="13" customWidth="1"/>
    <col min="7" max="7" width="11.85546875" style="8" customWidth="1"/>
    <col min="8" max="8" width="9.140625" style="8"/>
    <col min="9" max="9" width="10.42578125" customWidth="1"/>
    <col min="10" max="10" width="10.28515625" customWidth="1"/>
    <col min="11" max="11" width="10.28515625" style="8" customWidth="1"/>
    <col min="12" max="12" width="10.28515625" customWidth="1"/>
  </cols>
  <sheetData>
    <row r="1" spans="1:12" s="8" customFormat="1" ht="23.25">
      <c r="A1" s="192" t="s">
        <v>672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s="8" customFormat="1" ht="63.75">
      <c r="A2" s="5" t="s">
        <v>1</v>
      </c>
      <c r="B2" s="1"/>
      <c r="C2" s="94"/>
      <c r="D2" s="1"/>
      <c r="E2" s="1"/>
      <c r="F2" s="2" t="s">
        <v>142</v>
      </c>
      <c r="G2" s="2" t="s">
        <v>227</v>
      </c>
      <c r="H2" s="2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2" s="8" customFormat="1" ht="15.75">
      <c r="A3" s="6">
        <v>1</v>
      </c>
      <c r="B3" s="49" t="s">
        <v>394</v>
      </c>
      <c r="C3" s="135">
        <v>2018</v>
      </c>
      <c r="D3" s="50" t="s">
        <v>387</v>
      </c>
      <c r="E3" s="50" t="s">
        <v>388</v>
      </c>
      <c r="F3" s="11"/>
      <c r="G3" s="11"/>
      <c r="H3" s="11"/>
      <c r="I3" s="11">
        <f>100</f>
        <v>100</v>
      </c>
      <c r="J3" s="11"/>
      <c r="K3" s="11"/>
      <c r="L3" s="10">
        <f>I3</f>
        <v>100</v>
      </c>
    </row>
    <row r="4" spans="1:12" s="8" customFormat="1">
      <c r="C4" s="99"/>
    </row>
    <row r="5" spans="1:12" s="8" customFormat="1" ht="23.25">
      <c r="A5" s="192" t="s">
        <v>673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</row>
    <row r="6" spans="1:12" s="8" customFormat="1" ht="63.75">
      <c r="A6" s="5" t="s">
        <v>1</v>
      </c>
      <c r="B6" s="1"/>
      <c r="C6" s="94"/>
      <c r="D6" s="1"/>
      <c r="E6" s="1"/>
      <c r="F6" s="2" t="s">
        <v>142</v>
      </c>
      <c r="G6" s="2" t="s">
        <v>227</v>
      </c>
      <c r="H6" s="2" t="s">
        <v>306</v>
      </c>
      <c r="I6" s="4" t="s">
        <v>393</v>
      </c>
      <c r="J6" s="4" t="s">
        <v>542</v>
      </c>
      <c r="K6" s="4" t="s">
        <v>662</v>
      </c>
      <c r="L6" s="7" t="s">
        <v>541</v>
      </c>
    </row>
    <row r="7" spans="1:12" s="8" customFormat="1" ht="15.75">
      <c r="A7" s="6">
        <v>1</v>
      </c>
      <c r="B7" s="52" t="s">
        <v>187</v>
      </c>
      <c r="C7" s="136">
        <v>2015</v>
      </c>
      <c r="D7" s="53" t="s">
        <v>308</v>
      </c>
      <c r="E7" s="53" t="s">
        <v>182</v>
      </c>
      <c r="F7" s="11"/>
      <c r="G7" s="11"/>
      <c r="H7" s="11">
        <v>97</v>
      </c>
      <c r="I7" s="11">
        <v>104</v>
      </c>
      <c r="J7" s="11">
        <f>94</f>
        <v>94</v>
      </c>
      <c r="K7" s="11"/>
      <c r="L7" s="10">
        <f>H7+I7+J7</f>
        <v>295</v>
      </c>
    </row>
    <row r="8" spans="1:12" s="8" customFormat="1" ht="15.75">
      <c r="A8" s="6">
        <v>2</v>
      </c>
      <c r="B8" s="52" t="s">
        <v>386</v>
      </c>
      <c r="C8" s="136">
        <v>2013</v>
      </c>
      <c r="D8" s="53" t="s">
        <v>387</v>
      </c>
      <c r="E8" s="53" t="s">
        <v>388</v>
      </c>
      <c r="F8" s="11"/>
      <c r="G8" s="11"/>
      <c r="H8" s="11"/>
      <c r="I8" s="11">
        <v>112</v>
      </c>
      <c r="J8" s="11">
        <v>126</v>
      </c>
      <c r="K8" s="11"/>
      <c r="L8" s="10">
        <f>I8+J8</f>
        <v>238</v>
      </c>
    </row>
    <row r="9" spans="1:12" s="8" customFormat="1" ht="15.75">
      <c r="A9" s="6">
        <v>3</v>
      </c>
      <c r="B9" s="52" t="s">
        <v>389</v>
      </c>
      <c r="C9" s="136">
        <v>2013</v>
      </c>
      <c r="D9" s="53" t="s">
        <v>387</v>
      </c>
      <c r="E9" s="53" t="s">
        <v>388</v>
      </c>
      <c r="F9" s="11"/>
      <c r="G9" s="11"/>
      <c r="H9" s="11"/>
      <c r="I9" s="11">
        <v>108</v>
      </c>
      <c r="J9" s="11">
        <v>106</v>
      </c>
      <c r="K9" s="11"/>
      <c r="L9" s="10">
        <f>I9+J9</f>
        <v>214</v>
      </c>
    </row>
    <row r="10" spans="1:12" s="8" customFormat="1" ht="15.75">
      <c r="A10" s="6">
        <v>4</v>
      </c>
      <c r="B10" s="52" t="s">
        <v>390</v>
      </c>
      <c r="C10" s="136"/>
      <c r="D10" s="53" t="s">
        <v>387</v>
      </c>
      <c r="E10" s="53" t="s">
        <v>388</v>
      </c>
      <c r="F10" s="11"/>
      <c r="G10" s="11"/>
      <c r="H10" s="11"/>
      <c r="I10" s="11">
        <v>100</v>
      </c>
      <c r="J10" s="11">
        <v>102</v>
      </c>
      <c r="K10" s="11"/>
      <c r="L10" s="10">
        <f>I10+J10</f>
        <v>202</v>
      </c>
    </row>
    <row r="11" spans="1:12" s="8" customFormat="1" ht="15.75">
      <c r="A11" s="6">
        <v>5</v>
      </c>
      <c r="B11" s="52" t="s">
        <v>598</v>
      </c>
      <c r="C11" s="136"/>
      <c r="D11" s="53" t="s">
        <v>387</v>
      </c>
      <c r="E11" s="53"/>
      <c r="F11" s="11"/>
      <c r="G11" s="11"/>
      <c r="H11" s="11"/>
      <c r="I11" s="11"/>
      <c r="J11" s="11">
        <v>130</v>
      </c>
      <c r="K11" s="11"/>
      <c r="L11" s="10">
        <f>J11</f>
        <v>130</v>
      </c>
    </row>
    <row r="12" spans="1:12" s="8" customFormat="1" ht="15.75">
      <c r="A12" s="6">
        <v>6</v>
      </c>
      <c r="B12" s="52" t="s">
        <v>419</v>
      </c>
      <c r="C12" s="136"/>
      <c r="D12" s="53" t="s">
        <v>387</v>
      </c>
      <c r="E12" s="53"/>
      <c r="F12" s="11"/>
      <c r="G12" s="11"/>
      <c r="H12" s="11"/>
      <c r="I12" s="11"/>
      <c r="J12" s="11">
        <v>110</v>
      </c>
      <c r="K12" s="11"/>
      <c r="L12" s="10">
        <f>J12</f>
        <v>110</v>
      </c>
    </row>
    <row r="13" spans="1:12" s="8" customFormat="1" ht="15.75">
      <c r="A13" s="6">
        <v>7</v>
      </c>
      <c r="B13" s="52" t="s">
        <v>309</v>
      </c>
      <c r="C13" s="136">
        <v>2013</v>
      </c>
      <c r="D13" s="53" t="s">
        <v>312</v>
      </c>
      <c r="E13" s="53" t="s">
        <v>313</v>
      </c>
      <c r="F13" s="11"/>
      <c r="G13" s="11"/>
      <c r="H13" s="11">
        <v>109</v>
      </c>
      <c r="I13" s="11"/>
      <c r="J13" s="11"/>
      <c r="K13" s="11"/>
      <c r="L13" s="10">
        <f>H13</f>
        <v>109</v>
      </c>
    </row>
    <row r="14" spans="1:12" s="8" customFormat="1" ht="15.75">
      <c r="A14" s="6">
        <v>8</v>
      </c>
      <c r="B14" s="52" t="s">
        <v>310</v>
      </c>
      <c r="C14" s="136">
        <v>2016</v>
      </c>
      <c r="D14" s="53" t="s">
        <v>312</v>
      </c>
      <c r="E14" s="53" t="s">
        <v>313</v>
      </c>
      <c r="F14" s="11"/>
      <c r="G14" s="11"/>
      <c r="H14" s="11">
        <v>105</v>
      </c>
      <c r="I14" s="11"/>
      <c r="J14" s="11"/>
      <c r="K14" s="11"/>
      <c r="L14" s="10">
        <f>H14</f>
        <v>105</v>
      </c>
    </row>
    <row r="15" spans="1:12" s="8" customFormat="1" ht="15.75">
      <c r="A15" s="6">
        <v>9</v>
      </c>
      <c r="B15" s="52" t="s">
        <v>311</v>
      </c>
      <c r="C15" s="136">
        <v>2013</v>
      </c>
      <c r="D15" s="53" t="s">
        <v>312</v>
      </c>
      <c r="E15" s="53" t="s">
        <v>313</v>
      </c>
      <c r="F15" s="11"/>
      <c r="G15" s="11"/>
      <c r="H15" s="11">
        <v>101</v>
      </c>
      <c r="I15" s="11"/>
      <c r="J15" s="11"/>
      <c r="K15" s="11"/>
      <c r="L15" s="10">
        <f>H15</f>
        <v>101</v>
      </c>
    </row>
    <row r="16" spans="1:12" s="8" customFormat="1" ht="15.75">
      <c r="A16" s="6">
        <v>10</v>
      </c>
      <c r="B16" s="52" t="s">
        <v>599</v>
      </c>
      <c r="C16" s="136"/>
      <c r="D16" s="53" t="s">
        <v>601</v>
      </c>
      <c r="E16" s="53"/>
      <c r="F16" s="11"/>
      <c r="G16" s="11"/>
      <c r="H16" s="11"/>
      <c r="I16" s="11"/>
      <c r="J16" s="11">
        <f>98</f>
        <v>98</v>
      </c>
      <c r="K16" s="11"/>
      <c r="L16" s="10">
        <f>J16</f>
        <v>98</v>
      </c>
    </row>
    <row r="17" spans="1:12" s="8" customFormat="1" ht="15.75">
      <c r="A17" s="6">
        <v>11</v>
      </c>
      <c r="B17" s="52" t="s">
        <v>391</v>
      </c>
      <c r="C17" s="136">
        <v>2016</v>
      </c>
      <c r="D17" s="53" t="s">
        <v>325</v>
      </c>
      <c r="E17" s="53" t="s">
        <v>392</v>
      </c>
      <c r="F17" s="11"/>
      <c r="G17" s="11"/>
      <c r="H17" s="11"/>
      <c r="I17" s="11">
        <v>96</v>
      </c>
      <c r="J17" s="11"/>
      <c r="K17" s="11"/>
      <c r="L17" s="10">
        <f>I17</f>
        <v>96</v>
      </c>
    </row>
    <row r="18" spans="1:12" s="8" customFormat="1" ht="15.75">
      <c r="A18" s="6">
        <v>12</v>
      </c>
      <c r="B18" s="52" t="s">
        <v>600</v>
      </c>
      <c r="C18" s="136"/>
      <c r="D18" s="53" t="s">
        <v>601</v>
      </c>
      <c r="E18" s="53"/>
      <c r="F18" s="11"/>
      <c r="G18" s="11"/>
      <c r="H18" s="11"/>
      <c r="I18" s="11"/>
      <c r="J18" s="11">
        <f>90</f>
        <v>90</v>
      </c>
      <c r="K18" s="11"/>
      <c r="L18" s="10">
        <f>J18</f>
        <v>90</v>
      </c>
    </row>
    <row r="19" spans="1:12" s="8" customFormat="1">
      <c r="A19" s="1"/>
      <c r="B19" s="54"/>
      <c r="C19" s="138"/>
      <c r="D19" s="54"/>
      <c r="E19" s="161"/>
    </row>
    <row r="20" spans="1:12" s="8" customFormat="1" ht="23.25">
      <c r="A20" s="192" t="s">
        <v>674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</row>
    <row r="21" spans="1:12" s="8" customFormat="1" ht="63.75">
      <c r="A21" s="5" t="s">
        <v>1</v>
      </c>
      <c r="B21" s="1"/>
      <c r="C21" s="94"/>
      <c r="D21" s="1"/>
      <c r="E21" s="1"/>
      <c r="F21" s="2" t="s">
        <v>142</v>
      </c>
      <c r="G21" s="2" t="s">
        <v>227</v>
      </c>
      <c r="H21" s="2" t="s">
        <v>306</v>
      </c>
      <c r="I21" s="4" t="s">
        <v>393</v>
      </c>
      <c r="J21" s="4" t="s">
        <v>542</v>
      </c>
      <c r="K21" s="4" t="s">
        <v>662</v>
      </c>
      <c r="L21" s="7" t="s">
        <v>541</v>
      </c>
    </row>
    <row r="22" spans="1:12" s="8" customFormat="1" ht="15.75">
      <c r="A22" s="5">
        <v>1</v>
      </c>
      <c r="B22" s="1" t="s">
        <v>402</v>
      </c>
      <c r="C22" s="94">
        <v>2011</v>
      </c>
      <c r="D22" s="1" t="s">
        <v>387</v>
      </c>
      <c r="E22" s="1" t="s">
        <v>388</v>
      </c>
      <c r="F22" s="2"/>
      <c r="G22" s="2"/>
      <c r="H22" s="11"/>
      <c r="I22" s="11">
        <f>106</f>
        <v>106</v>
      </c>
      <c r="J22" s="11">
        <f>115</f>
        <v>115</v>
      </c>
      <c r="K22" s="11"/>
      <c r="L22" s="7">
        <f>I22+J22</f>
        <v>221</v>
      </c>
    </row>
    <row r="23" spans="1:12" s="8" customFormat="1" ht="15.75">
      <c r="A23" s="5">
        <v>2</v>
      </c>
      <c r="B23" s="1" t="s">
        <v>602</v>
      </c>
      <c r="C23" s="94"/>
      <c r="D23" s="1" t="s">
        <v>603</v>
      </c>
      <c r="E23" s="1"/>
      <c r="F23" s="2"/>
      <c r="G23" s="2"/>
      <c r="H23" s="11"/>
      <c r="I23" s="11"/>
      <c r="J23" s="11">
        <v>111</v>
      </c>
      <c r="K23" s="11"/>
      <c r="L23" s="7">
        <f>J23</f>
        <v>111</v>
      </c>
    </row>
    <row r="24" spans="1:12" s="8" customFormat="1" ht="15.75">
      <c r="A24" s="5">
        <v>3</v>
      </c>
      <c r="B24" s="1" t="s">
        <v>604</v>
      </c>
      <c r="C24" s="94"/>
      <c r="D24" s="1" t="s">
        <v>603</v>
      </c>
      <c r="E24" s="1"/>
      <c r="F24" s="2"/>
      <c r="G24" s="2"/>
      <c r="H24" s="11"/>
      <c r="I24" s="11"/>
      <c r="J24" s="11">
        <v>107</v>
      </c>
      <c r="K24" s="11"/>
      <c r="L24" s="7">
        <f>J24</f>
        <v>107</v>
      </c>
    </row>
    <row r="25" spans="1:12" s="8" customFormat="1" ht="15.75">
      <c r="A25" s="5">
        <v>4</v>
      </c>
      <c r="B25" s="63" t="s">
        <v>314</v>
      </c>
      <c r="C25" s="139">
        <v>2012</v>
      </c>
      <c r="D25" s="64" t="s">
        <v>312</v>
      </c>
      <c r="E25" s="64" t="s">
        <v>313</v>
      </c>
      <c r="F25" s="11"/>
      <c r="G25" s="11"/>
      <c r="H25" s="11">
        <v>106</v>
      </c>
      <c r="I25" s="11"/>
      <c r="J25" s="11"/>
      <c r="K25" s="11"/>
      <c r="L25" s="7">
        <f>H25</f>
        <v>106</v>
      </c>
    </row>
    <row r="26" spans="1:12" s="8" customFormat="1" ht="15.75">
      <c r="A26" s="5">
        <v>5</v>
      </c>
      <c r="B26" s="1" t="s">
        <v>605</v>
      </c>
      <c r="C26" s="94"/>
      <c r="D26" s="1" t="s">
        <v>606</v>
      </c>
      <c r="E26" s="1"/>
      <c r="F26" s="2"/>
      <c r="G26" s="2"/>
      <c r="H26" s="11"/>
      <c r="I26" s="11"/>
      <c r="J26" s="11">
        <v>103</v>
      </c>
      <c r="K26" s="11"/>
      <c r="L26" s="7">
        <f>J26</f>
        <v>103</v>
      </c>
    </row>
    <row r="27" spans="1:12" s="8" customFormat="1" ht="15.75">
      <c r="A27" s="5">
        <v>6</v>
      </c>
      <c r="B27" s="1" t="s">
        <v>315</v>
      </c>
      <c r="C27" s="94">
        <v>2012</v>
      </c>
      <c r="D27" s="1" t="s">
        <v>312</v>
      </c>
      <c r="E27" s="1" t="s">
        <v>313</v>
      </c>
      <c r="F27" s="2"/>
      <c r="G27" s="2"/>
      <c r="H27" s="11">
        <v>102</v>
      </c>
      <c r="I27" s="11"/>
      <c r="J27" s="4"/>
      <c r="K27" s="4"/>
      <c r="L27" s="7">
        <f>H27</f>
        <v>102</v>
      </c>
    </row>
    <row r="28" spans="1:12" s="8" customFormat="1" ht="15.75">
      <c r="A28" s="5">
        <v>6</v>
      </c>
      <c r="B28" s="1" t="s">
        <v>403</v>
      </c>
      <c r="C28" s="94">
        <v>2011</v>
      </c>
      <c r="D28" s="1" t="s">
        <v>387</v>
      </c>
      <c r="E28" s="1" t="s">
        <v>388</v>
      </c>
      <c r="F28" s="2"/>
      <c r="G28" s="2"/>
      <c r="H28" s="11"/>
      <c r="I28" s="11">
        <f>102</f>
        <v>102</v>
      </c>
      <c r="J28" s="4"/>
      <c r="K28" s="4"/>
      <c r="L28" s="7">
        <f>I28</f>
        <v>102</v>
      </c>
    </row>
    <row r="29" spans="1:12" s="8" customFormat="1" ht="15.75">
      <c r="A29" s="5">
        <v>8</v>
      </c>
      <c r="B29" s="1" t="s">
        <v>607</v>
      </c>
      <c r="C29" s="94"/>
      <c r="D29" s="1" t="s">
        <v>606</v>
      </c>
      <c r="E29" s="1"/>
      <c r="F29" s="2"/>
      <c r="G29" s="2"/>
      <c r="H29" s="11"/>
      <c r="I29" s="11"/>
      <c r="J29" s="11">
        <v>99</v>
      </c>
      <c r="K29" s="11"/>
      <c r="L29" s="7">
        <f>J29</f>
        <v>99</v>
      </c>
    </row>
    <row r="30" spans="1:12" s="8" customFormat="1" ht="15.75">
      <c r="A30" s="5">
        <v>9</v>
      </c>
      <c r="B30" s="1" t="s">
        <v>316</v>
      </c>
      <c r="C30" s="94">
        <v>2011</v>
      </c>
      <c r="D30" s="1" t="s">
        <v>312</v>
      </c>
      <c r="E30" s="1" t="s">
        <v>313</v>
      </c>
      <c r="F30" s="2"/>
      <c r="G30" s="2"/>
      <c r="H30" s="11">
        <v>98</v>
      </c>
      <c r="I30" s="11"/>
      <c r="J30" s="4"/>
      <c r="K30" s="4"/>
      <c r="L30" s="7">
        <f>H30</f>
        <v>98</v>
      </c>
    </row>
    <row r="31" spans="1:12" s="8" customFormat="1" ht="15.75">
      <c r="A31" s="5">
        <v>9</v>
      </c>
      <c r="B31" s="1" t="s">
        <v>404</v>
      </c>
      <c r="C31" s="94">
        <v>2010</v>
      </c>
      <c r="D31" s="1" t="s">
        <v>307</v>
      </c>
      <c r="E31" s="1" t="s">
        <v>182</v>
      </c>
      <c r="F31" s="2"/>
      <c r="G31" s="2"/>
      <c r="H31" s="11"/>
      <c r="I31" s="11">
        <f>98</f>
        <v>98</v>
      </c>
      <c r="J31" s="4"/>
      <c r="K31" s="4"/>
      <c r="L31" s="7">
        <f>I31</f>
        <v>98</v>
      </c>
    </row>
    <row r="32" spans="1:12" s="8" customFormat="1" ht="15.75">
      <c r="A32" s="5">
        <v>11</v>
      </c>
      <c r="B32" s="1" t="s">
        <v>608</v>
      </c>
      <c r="C32" s="94"/>
      <c r="D32" s="1" t="s">
        <v>606</v>
      </c>
      <c r="E32" s="1"/>
      <c r="F32" s="2"/>
      <c r="G32" s="2"/>
      <c r="H32" s="11"/>
      <c r="I32" s="11"/>
      <c r="J32" s="11">
        <v>95</v>
      </c>
      <c r="K32" s="11"/>
      <c r="L32" s="7">
        <f>J32</f>
        <v>95</v>
      </c>
    </row>
    <row r="33" spans="1:12" s="8" customFormat="1" ht="15.75">
      <c r="A33" s="57"/>
      <c r="B33" s="72"/>
      <c r="C33" s="140"/>
      <c r="D33" s="73"/>
      <c r="E33" s="73"/>
      <c r="F33" s="59"/>
      <c r="G33" s="59"/>
      <c r="H33" s="59"/>
      <c r="I33" s="56"/>
      <c r="J33" s="59"/>
      <c r="K33" s="59"/>
      <c r="L33" s="60"/>
    </row>
    <row r="34" spans="1:12" s="8" customFormat="1" ht="23.25">
      <c r="A34" s="192" t="s">
        <v>675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</row>
    <row r="35" spans="1:12" s="8" customFormat="1" ht="63.75">
      <c r="A35" s="5" t="s">
        <v>1</v>
      </c>
      <c r="B35" s="1"/>
      <c r="C35" s="94"/>
      <c r="D35" s="1"/>
      <c r="E35" s="1"/>
      <c r="F35" s="2" t="s">
        <v>142</v>
      </c>
      <c r="G35" s="2" t="s">
        <v>227</v>
      </c>
      <c r="H35" s="2" t="s">
        <v>306</v>
      </c>
      <c r="I35" s="4" t="s">
        <v>393</v>
      </c>
      <c r="J35" s="4" t="s">
        <v>542</v>
      </c>
      <c r="K35" s="4" t="s">
        <v>662</v>
      </c>
      <c r="L35" s="7" t="s">
        <v>541</v>
      </c>
    </row>
    <row r="36" spans="1:12" s="8" customFormat="1" ht="15.75">
      <c r="A36" s="6">
        <v>1</v>
      </c>
      <c r="B36" s="24" t="s">
        <v>317</v>
      </c>
      <c r="C36" s="115">
        <v>2010</v>
      </c>
      <c r="D36" s="24" t="s">
        <v>312</v>
      </c>
      <c r="E36" s="115" t="s">
        <v>313</v>
      </c>
      <c r="F36" s="11"/>
      <c r="G36" s="11"/>
      <c r="H36" s="11">
        <v>106</v>
      </c>
      <c r="I36" s="11"/>
      <c r="J36" s="11"/>
      <c r="K36" s="11"/>
      <c r="L36" s="10">
        <f>H36</f>
        <v>106</v>
      </c>
    </row>
    <row r="37" spans="1:12" s="8" customFormat="1" ht="15.75">
      <c r="A37" s="6">
        <v>2</v>
      </c>
      <c r="B37" s="24" t="s">
        <v>318</v>
      </c>
      <c r="C37" s="115">
        <v>2009</v>
      </c>
      <c r="D37" s="24" t="s">
        <v>208</v>
      </c>
      <c r="E37" s="115" t="s">
        <v>209</v>
      </c>
      <c r="F37" s="11"/>
      <c r="G37" s="11"/>
      <c r="H37" s="11">
        <v>102</v>
      </c>
      <c r="I37" s="11"/>
      <c r="J37" s="11"/>
      <c r="K37" s="11"/>
      <c r="L37" s="10">
        <f t="shared" ref="L37:L38" si="0">H37</f>
        <v>102</v>
      </c>
    </row>
    <row r="38" spans="1:12" s="8" customFormat="1" ht="15.75">
      <c r="A38" s="6">
        <v>3</v>
      </c>
      <c r="B38" s="24" t="s">
        <v>319</v>
      </c>
      <c r="C38" s="115">
        <v>2010</v>
      </c>
      <c r="D38" s="24" t="s">
        <v>312</v>
      </c>
      <c r="E38" s="115" t="s">
        <v>313</v>
      </c>
      <c r="F38" s="11"/>
      <c r="G38" s="11"/>
      <c r="H38" s="11">
        <v>98</v>
      </c>
      <c r="I38" s="11"/>
      <c r="J38" s="11"/>
      <c r="K38" s="11"/>
      <c r="L38" s="10">
        <f t="shared" si="0"/>
        <v>98</v>
      </c>
    </row>
    <row r="39" spans="1:12" s="8" customFormat="1" ht="15.75">
      <c r="A39" s="61"/>
      <c r="B39" s="58"/>
      <c r="C39" s="137"/>
      <c r="D39" s="54"/>
      <c r="E39" s="54"/>
      <c r="F39" s="59"/>
      <c r="G39" s="59"/>
      <c r="H39" s="59"/>
      <c r="I39" s="56"/>
      <c r="J39" s="59"/>
      <c r="K39" s="59"/>
      <c r="L39" s="62"/>
    </row>
    <row r="40" spans="1:12" s="8" customFormat="1" ht="23.25">
      <c r="A40" s="192" t="s">
        <v>676</v>
      </c>
      <c r="B40" s="192"/>
      <c r="C40" s="192"/>
      <c r="D40" s="192"/>
      <c r="E40" s="192"/>
      <c r="F40" s="192"/>
      <c r="G40" s="192"/>
      <c r="H40" s="192"/>
      <c r="I40" s="192"/>
      <c r="J40" s="192"/>
      <c r="K40" s="192"/>
      <c r="L40" s="192"/>
    </row>
    <row r="41" spans="1:12" s="8" customFormat="1" ht="63.75">
      <c r="A41" s="5" t="s">
        <v>1</v>
      </c>
      <c r="B41" s="1"/>
      <c r="C41" s="94"/>
      <c r="D41" s="1"/>
      <c r="E41" s="1"/>
      <c r="F41" s="2" t="s">
        <v>142</v>
      </c>
      <c r="G41" s="2" t="s">
        <v>227</v>
      </c>
      <c r="H41" s="2" t="s">
        <v>306</v>
      </c>
      <c r="I41" s="4" t="s">
        <v>393</v>
      </c>
      <c r="J41" s="4" t="s">
        <v>542</v>
      </c>
      <c r="K41" s="4" t="s">
        <v>662</v>
      </c>
      <c r="L41" s="7" t="s">
        <v>541</v>
      </c>
    </row>
    <row r="42" spans="1:12" s="8" customFormat="1" ht="15.75">
      <c r="A42" s="6">
        <v>1</v>
      </c>
      <c r="B42" s="148" t="s">
        <v>214</v>
      </c>
      <c r="C42" s="139">
        <v>2008</v>
      </c>
      <c r="D42" s="129" t="s">
        <v>308</v>
      </c>
      <c r="E42" s="129" t="s">
        <v>182</v>
      </c>
      <c r="F42" s="11"/>
      <c r="G42" s="11"/>
      <c r="H42" s="11">
        <v>95</v>
      </c>
      <c r="I42" s="11">
        <f>101</f>
        <v>101</v>
      </c>
      <c r="J42" s="11">
        <v>97</v>
      </c>
      <c r="K42" s="11"/>
      <c r="L42" s="10">
        <f>H42+I42+J42</f>
        <v>293</v>
      </c>
    </row>
    <row r="43" spans="1:12" s="8" customFormat="1" ht="15.75">
      <c r="A43" s="6">
        <v>2</v>
      </c>
      <c r="B43" s="148" t="s">
        <v>395</v>
      </c>
      <c r="C43" s="139">
        <v>2008</v>
      </c>
      <c r="D43" s="129" t="s">
        <v>387</v>
      </c>
      <c r="E43" s="129" t="s">
        <v>388</v>
      </c>
      <c r="F43" s="11"/>
      <c r="G43" s="11"/>
      <c r="H43" s="11"/>
      <c r="I43" s="11">
        <f>109</f>
        <v>109</v>
      </c>
      <c r="J43" s="11">
        <v>101</v>
      </c>
      <c r="K43" s="11"/>
      <c r="L43" s="10">
        <f>I43+J43</f>
        <v>210</v>
      </c>
    </row>
    <row r="44" spans="1:12" s="8" customFormat="1" ht="15.75">
      <c r="A44" s="6">
        <v>3</v>
      </c>
      <c r="B44" s="148" t="s">
        <v>215</v>
      </c>
      <c r="C44" s="139">
        <v>2006</v>
      </c>
      <c r="D44" s="129" t="s">
        <v>308</v>
      </c>
      <c r="E44" s="129" t="s">
        <v>182</v>
      </c>
      <c r="F44" s="11">
        <v>103</v>
      </c>
      <c r="G44" s="11"/>
      <c r="H44" s="11">
        <v>99</v>
      </c>
      <c r="I44" s="11"/>
      <c r="J44" s="11"/>
      <c r="K44" s="11"/>
      <c r="L44" s="10">
        <f>H44+F44</f>
        <v>202</v>
      </c>
    </row>
    <row r="45" spans="1:12" s="8" customFormat="1" ht="15.75">
      <c r="A45" s="6">
        <v>4</v>
      </c>
      <c r="B45" s="148" t="s">
        <v>320</v>
      </c>
      <c r="C45" s="139">
        <v>2007</v>
      </c>
      <c r="D45" s="129" t="s">
        <v>312</v>
      </c>
      <c r="E45" s="129" t="s">
        <v>313</v>
      </c>
      <c r="F45" s="11"/>
      <c r="G45" s="11"/>
      <c r="H45" s="11">
        <v>115</v>
      </c>
      <c r="I45" s="11"/>
      <c r="J45" s="11"/>
      <c r="K45" s="11"/>
      <c r="L45" s="10">
        <f>H45</f>
        <v>115</v>
      </c>
    </row>
    <row r="46" spans="1:12" s="8" customFormat="1" ht="15.75">
      <c r="A46" s="6">
        <v>5</v>
      </c>
      <c r="B46" s="148" t="s">
        <v>321</v>
      </c>
      <c r="C46" s="139">
        <v>2007</v>
      </c>
      <c r="D46" s="129" t="s">
        <v>312</v>
      </c>
      <c r="E46" s="129" t="s">
        <v>313</v>
      </c>
      <c r="F46" s="11"/>
      <c r="G46" s="11"/>
      <c r="H46" s="11">
        <v>111</v>
      </c>
      <c r="I46" s="11"/>
      <c r="J46" s="11"/>
      <c r="K46" s="11"/>
      <c r="L46" s="10">
        <f>H46</f>
        <v>111</v>
      </c>
    </row>
    <row r="47" spans="1:12" s="8" customFormat="1" ht="15.75">
      <c r="A47" s="6">
        <v>6</v>
      </c>
      <c r="B47" s="148" t="s">
        <v>322</v>
      </c>
      <c r="C47" s="139">
        <v>2008</v>
      </c>
      <c r="D47" s="129" t="s">
        <v>312</v>
      </c>
      <c r="E47" s="129" t="s">
        <v>313</v>
      </c>
      <c r="F47" s="11"/>
      <c r="G47" s="11"/>
      <c r="H47" s="11">
        <v>107</v>
      </c>
      <c r="I47" s="11"/>
      <c r="J47" s="11"/>
      <c r="K47" s="11"/>
      <c r="L47" s="10">
        <f>H47</f>
        <v>107</v>
      </c>
    </row>
    <row r="48" spans="1:12" s="8" customFormat="1" ht="15.75">
      <c r="A48" s="6">
        <v>7</v>
      </c>
      <c r="B48" s="148" t="s">
        <v>396</v>
      </c>
      <c r="C48" s="139">
        <v>2003</v>
      </c>
      <c r="D48" s="129" t="s">
        <v>397</v>
      </c>
      <c r="E48" s="129" t="s">
        <v>398</v>
      </c>
      <c r="F48" s="11"/>
      <c r="G48" s="11"/>
      <c r="H48" s="11"/>
      <c r="I48" s="11">
        <f>105</f>
        <v>105</v>
      </c>
      <c r="J48" s="11"/>
      <c r="K48" s="11"/>
      <c r="L48" s="10">
        <f>I48</f>
        <v>105</v>
      </c>
    </row>
    <row r="49" spans="1:12" s="8" customFormat="1" ht="15.75">
      <c r="A49" s="6">
        <v>7</v>
      </c>
      <c r="B49" s="148" t="s">
        <v>609</v>
      </c>
      <c r="C49" s="139"/>
      <c r="D49" s="129" t="s">
        <v>603</v>
      </c>
      <c r="E49" s="129"/>
      <c r="F49" s="11"/>
      <c r="G49" s="11"/>
      <c r="H49" s="11"/>
      <c r="I49" s="11"/>
      <c r="J49" s="11">
        <f>105</f>
        <v>105</v>
      </c>
      <c r="K49" s="11"/>
      <c r="L49" s="10">
        <f>J49</f>
        <v>105</v>
      </c>
    </row>
    <row r="50" spans="1:12" s="8" customFormat="1" ht="15.75">
      <c r="A50" s="6">
        <v>9</v>
      </c>
      <c r="B50" s="148" t="s">
        <v>323</v>
      </c>
      <c r="C50" s="139">
        <v>2007</v>
      </c>
      <c r="D50" s="129" t="s">
        <v>312</v>
      </c>
      <c r="E50" s="129" t="s">
        <v>313</v>
      </c>
      <c r="F50" s="11"/>
      <c r="G50" s="11"/>
      <c r="H50" s="11">
        <v>103</v>
      </c>
      <c r="I50" s="11"/>
      <c r="J50" s="11"/>
      <c r="K50" s="11"/>
      <c r="L50" s="10">
        <f>H50</f>
        <v>103</v>
      </c>
    </row>
    <row r="51" spans="1:12" s="8" customFormat="1" ht="15.75">
      <c r="A51" s="6">
        <v>10</v>
      </c>
      <c r="B51" s="148" t="s">
        <v>216</v>
      </c>
      <c r="C51" s="139">
        <v>2004</v>
      </c>
      <c r="D51" s="129" t="s">
        <v>86</v>
      </c>
      <c r="E51" s="129" t="s">
        <v>182</v>
      </c>
      <c r="F51" s="11">
        <v>99</v>
      </c>
      <c r="G51" s="11"/>
      <c r="H51" s="11"/>
      <c r="I51" s="11"/>
      <c r="J51" s="11"/>
      <c r="K51" s="11"/>
      <c r="L51" s="10">
        <f>F51</f>
        <v>99</v>
      </c>
    </row>
    <row r="52" spans="1:12" s="8" customFormat="1" ht="15.75">
      <c r="A52" s="6">
        <v>11</v>
      </c>
      <c r="B52" s="148" t="s">
        <v>399</v>
      </c>
      <c r="C52" s="139">
        <v>2006</v>
      </c>
      <c r="D52" s="129" t="s">
        <v>400</v>
      </c>
      <c r="E52" s="129" t="s">
        <v>401</v>
      </c>
      <c r="F52" s="11"/>
      <c r="G52" s="11"/>
      <c r="H52" s="11"/>
      <c r="I52" s="11">
        <f>97</f>
        <v>97</v>
      </c>
      <c r="J52" s="11"/>
      <c r="K52" s="11"/>
      <c r="L52" s="10">
        <f>I52</f>
        <v>97</v>
      </c>
    </row>
    <row r="53" spans="1:12" s="8" customFormat="1" ht="15.75">
      <c r="A53" s="169"/>
      <c r="B53" s="170"/>
      <c r="C53" s="171"/>
      <c r="D53" s="172"/>
      <c r="E53" s="172"/>
      <c r="F53" s="173"/>
      <c r="G53" s="173"/>
      <c r="H53" s="173"/>
      <c r="I53" s="173"/>
      <c r="J53" s="173"/>
      <c r="K53" s="173"/>
      <c r="L53" s="174"/>
    </row>
    <row r="54" spans="1:12" s="8" customFormat="1" ht="23.25">
      <c r="A54" s="193" t="s">
        <v>677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</row>
    <row r="55" spans="1:12" s="8" customFormat="1" ht="63.75">
      <c r="A55" s="5" t="s">
        <v>1</v>
      </c>
      <c r="B55" s="1"/>
      <c r="C55" s="94"/>
      <c r="D55" s="1"/>
      <c r="E55" s="1"/>
      <c r="F55" s="2" t="s">
        <v>142</v>
      </c>
      <c r="G55" s="2" t="s">
        <v>227</v>
      </c>
      <c r="H55" s="2" t="s">
        <v>306</v>
      </c>
      <c r="I55" s="4" t="s">
        <v>393</v>
      </c>
      <c r="J55" s="4" t="s">
        <v>542</v>
      </c>
      <c r="K55" s="4" t="s">
        <v>662</v>
      </c>
      <c r="L55" s="7" t="s">
        <v>541</v>
      </c>
    </row>
    <row r="56" spans="1:12" s="8" customFormat="1" ht="15.75">
      <c r="A56" s="6">
        <v>1</v>
      </c>
      <c r="B56" s="66" t="s">
        <v>405</v>
      </c>
      <c r="C56" s="100">
        <v>2014</v>
      </c>
      <c r="D56" s="37" t="s">
        <v>325</v>
      </c>
      <c r="E56" s="37" t="s">
        <v>406</v>
      </c>
      <c r="F56" s="11"/>
      <c r="G56" s="11"/>
      <c r="H56" s="11"/>
      <c r="I56" s="11">
        <v>100</v>
      </c>
      <c r="J56" s="1"/>
      <c r="K56" s="1"/>
      <c r="L56" s="10">
        <f>I56</f>
        <v>100</v>
      </c>
    </row>
    <row r="57" spans="1:12" s="8" customFormat="1" ht="15.75">
      <c r="A57" s="6">
        <v>2</v>
      </c>
      <c r="B57" s="66" t="s">
        <v>610</v>
      </c>
      <c r="C57" s="100"/>
      <c r="D57" s="37" t="s">
        <v>601</v>
      </c>
      <c r="E57" s="37"/>
      <c r="F57" s="11"/>
      <c r="G57" s="11"/>
      <c r="H57" s="11"/>
      <c r="I57" s="1"/>
      <c r="J57" s="11">
        <f>98</f>
        <v>98</v>
      </c>
      <c r="K57" s="11"/>
      <c r="L57" s="10">
        <f>J57</f>
        <v>98</v>
      </c>
    </row>
    <row r="58" spans="1:12" s="8" customFormat="1" ht="15.75">
      <c r="A58" s="6"/>
      <c r="B58" s="70"/>
      <c r="C58" s="141"/>
      <c r="D58" s="71"/>
      <c r="E58" s="71"/>
      <c r="F58" s="11"/>
      <c r="G58" s="11"/>
      <c r="H58" s="11"/>
      <c r="I58" s="1"/>
      <c r="J58" s="1"/>
      <c r="K58" s="1"/>
      <c r="L58" s="10"/>
    </row>
    <row r="59" spans="1:12" s="8" customFormat="1" ht="15.75">
      <c r="A59" s="61"/>
      <c r="B59" s="58"/>
      <c r="C59" s="137"/>
      <c r="D59" s="54"/>
      <c r="E59" s="54"/>
      <c r="F59" s="59"/>
      <c r="G59" s="59"/>
      <c r="H59" s="59"/>
      <c r="I59" s="56"/>
      <c r="J59" s="59"/>
      <c r="K59" s="59"/>
      <c r="L59" s="62"/>
    </row>
    <row r="60" spans="1:12" s="8" customFormat="1" ht="23.25">
      <c r="A60" s="193" t="s">
        <v>678</v>
      </c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</row>
    <row r="61" spans="1:12" s="8" customFormat="1" ht="63.75">
      <c r="A61" s="5" t="s">
        <v>1</v>
      </c>
      <c r="B61" s="1"/>
      <c r="C61" s="94"/>
      <c r="D61" s="1"/>
      <c r="E61" s="1"/>
      <c r="F61" s="2" t="s">
        <v>142</v>
      </c>
      <c r="G61" s="2" t="s">
        <v>227</v>
      </c>
      <c r="H61" s="2" t="s">
        <v>306</v>
      </c>
      <c r="I61" s="4" t="s">
        <v>393</v>
      </c>
      <c r="J61" s="4" t="s">
        <v>542</v>
      </c>
      <c r="K61" s="4" t="s">
        <v>662</v>
      </c>
      <c r="L61" s="7" t="s">
        <v>541</v>
      </c>
    </row>
    <row r="62" spans="1:12" s="8" customFormat="1" ht="15.75">
      <c r="A62" s="6">
        <v>1</v>
      </c>
      <c r="B62" s="66" t="s">
        <v>210</v>
      </c>
      <c r="C62" s="100" t="s">
        <v>122</v>
      </c>
      <c r="D62" s="37" t="s">
        <v>140</v>
      </c>
      <c r="E62" s="37" t="s">
        <v>174</v>
      </c>
      <c r="F62" s="11">
        <f>100</f>
        <v>100</v>
      </c>
      <c r="G62" s="11"/>
      <c r="H62" s="11"/>
      <c r="I62" s="1"/>
      <c r="J62" s="1"/>
      <c r="K62" s="1"/>
      <c r="L62" s="10">
        <f>F62</f>
        <v>100</v>
      </c>
    </row>
    <row r="63" spans="1:12" s="8" customFormat="1" ht="15.75">
      <c r="A63" s="6"/>
      <c r="B63" s="66"/>
      <c r="C63" s="100"/>
      <c r="D63" s="37"/>
      <c r="E63" s="37"/>
      <c r="F63" s="11"/>
      <c r="G63" s="11"/>
      <c r="H63" s="11"/>
      <c r="I63" s="1"/>
      <c r="J63" s="1"/>
      <c r="K63" s="1"/>
      <c r="L63" s="10"/>
    </row>
    <row r="64" spans="1:12" s="8" customFormat="1" ht="15.75">
      <c r="A64" s="61"/>
      <c r="B64" s="58"/>
      <c r="C64" s="137"/>
      <c r="D64" s="54"/>
      <c r="E64" s="54"/>
      <c r="F64" s="59"/>
      <c r="G64" s="59"/>
      <c r="H64" s="59"/>
      <c r="I64" s="56"/>
      <c r="J64" s="59"/>
      <c r="K64" s="59"/>
      <c r="L64" s="62"/>
    </row>
    <row r="65" spans="1:20" s="8" customFormat="1" ht="23.25">
      <c r="A65" s="193" t="s">
        <v>679</v>
      </c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</row>
    <row r="66" spans="1:20" s="8" customFormat="1" ht="63.75">
      <c r="A66" s="5" t="s">
        <v>1</v>
      </c>
      <c r="B66" s="1"/>
      <c r="C66" s="94"/>
      <c r="D66" s="1"/>
      <c r="E66" s="1"/>
      <c r="F66" s="2" t="s">
        <v>142</v>
      </c>
      <c r="G66" s="2" t="s">
        <v>227</v>
      </c>
      <c r="H66" s="2" t="s">
        <v>306</v>
      </c>
      <c r="I66" s="4" t="s">
        <v>393</v>
      </c>
      <c r="J66" s="4" t="s">
        <v>542</v>
      </c>
      <c r="K66" s="4" t="s">
        <v>662</v>
      </c>
      <c r="L66" s="7" t="s">
        <v>541</v>
      </c>
    </row>
    <row r="67" spans="1:20" s="8" customFormat="1" ht="15.75">
      <c r="A67" s="6">
        <v>1</v>
      </c>
      <c r="B67" s="90" t="s">
        <v>324</v>
      </c>
      <c r="C67" s="93">
        <v>2010</v>
      </c>
      <c r="D67" s="90" t="s">
        <v>325</v>
      </c>
      <c r="E67" s="90" t="s">
        <v>326</v>
      </c>
      <c r="F67" s="11"/>
      <c r="G67" s="11"/>
      <c r="H67" s="11">
        <f>100</f>
        <v>100</v>
      </c>
      <c r="I67" s="11">
        <f>100</f>
        <v>100</v>
      </c>
      <c r="J67" s="11">
        <f>103</f>
        <v>103</v>
      </c>
      <c r="K67" s="11"/>
      <c r="L67" s="10">
        <f>H67+I67+J67</f>
        <v>303</v>
      </c>
    </row>
    <row r="68" spans="1:20" s="8" customFormat="1" ht="15.75">
      <c r="A68" s="6"/>
      <c r="B68" s="90"/>
      <c r="C68" s="93"/>
      <c r="D68" s="90"/>
      <c r="E68" s="90"/>
      <c r="F68" s="11"/>
      <c r="G68" s="11"/>
      <c r="H68" s="11"/>
      <c r="I68" s="11"/>
      <c r="J68" s="1"/>
      <c r="K68" s="1"/>
      <c r="L68" s="10">
        <f>I68</f>
        <v>0</v>
      </c>
    </row>
    <row r="69" spans="1:20" s="8" customFormat="1" ht="15.75">
      <c r="A69" s="61"/>
      <c r="B69" s="77"/>
      <c r="C69" s="142"/>
      <c r="D69" s="78"/>
      <c r="E69" s="73"/>
      <c r="F69" s="59"/>
      <c r="G69" s="59"/>
      <c r="H69" s="59"/>
      <c r="I69" s="56"/>
      <c r="J69" s="59"/>
      <c r="K69" s="59"/>
      <c r="L69" s="62"/>
    </row>
    <row r="70" spans="1:20" s="8" customFormat="1" ht="23.25">
      <c r="A70" s="193" t="s">
        <v>689</v>
      </c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</row>
    <row r="71" spans="1:20" s="8" customFormat="1" ht="63.75">
      <c r="A71" s="5" t="s">
        <v>1</v>
      </c>
      <c r="B71" s="1"/>
      <c r="C71" s="94"/>
      <c r="D71" s="1"/>
      <c r="E71" s="1"/>
      <c r="F71" s="2" t="s">
        <v>142</v>
      </c>
      <c r="G71" s="2" t="s">
        <v>227</v>
      </c>
      <c r="H71" s="2" t="s">
        <v>306</v>
      </c>
      <c r="I71" s="4" t="s">
        <v>393</v>
      </c>
      <c r="J71" s="4" t="s">
        <v>542</v>
      </c>
      <c r="K71" s="4" t="s">
        <v>662</v>
      </c>
      <c r="L71" s="7" t="s">
        <v>541</v>
      </c>
    </row>
    <row r="72" spans="1:20" s="8" customFormat="1" ht="15.75">
      <c r="A72" s="6">
        <v>1</v>
      </c>
      <c r="B72" s="65" t="s">
        <v>611</v>
      </c>
      <c r="C72" s="143"/>
      <c r="D72" s="65" t="s">
        <v>603</v>
      </c>
      <c r="E72" s="65"/>
      <c r="F72" s="11"/>
      <c r="G72" s="11"/>
      <c r="H72" s="11"/>
      <c r="I72" s="11"/>
      <c r="J72" s="11">
        <f>106</f>
        <v>106</v>
      </c>
      <c r="K72" s="11"/>
      <c r="L72" s="10">
        <f>J72</f>
        <v>106</v>
      </c>
    </row>
    <row r="73" spans="1:20" s="8" customFormat="1" ht="15.75">
      <c r="A73" s="6">
        <v>2</v>
      </c>
      <c r="B73" s="65" t="s">
        <v>612</v>
      </c>
      <c r="C73" s="143"/>
      <c r="D73" s="65" t="s">
        <v>603</v>
      </c>
      <c r="E73" s="65"/>
      <c r="F73" s="11"/>
      <c r="G73" s="11"/>
      <c r="H73" s="11"/>
      <c r="I73" s="11"/>
      <c r="J73" s="11">
        <f>102</f>
        <v>102</v>
      </c>
      <c r="K73" s="11"/>
      <c r="L73" s="10">
        <f t="shared" ref="L73:L74" si="1">J73</f>
        <v>102</v>
      </c>
    </row>
    <row r="74" spans="1:20" s="8" customFormat="1" ht="15.75">
      <c r="A74" s="6">
        <v>3</v>
      </c>
      <c r="B74" s="65" t="s">
        <v>613</v>
      </c>
      <c r="C74" s="143"/>
      <c r="D74" s="65" t="s">
        <v>601</v>
      </c>
      <c r="E74" s="65"/>
      <c r="F74" s="11"/>
      <c r="G74" s="11"/>
      <c r="H74" s="11"/>
      <c r="I74" s="11"/>
      <c r="J74" s="11">
        <f>98</f>
        <v>98</v>
      </c>
      <c r="K74" s="11"/>
      <c r="L74" s="10">
        <f t="shared" si="1"/>
        <v>98</v>
      </c>
    </row>
    <row r="75" spans="1:20" s="8" customFormat="1">
      <c r="C75" s="99"/>
    </row>
    <row r="76" spans="1:20" ht="23.25">
      <c r="A76" s="192" t="s">
        <v>690</v>
      </c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</row>
    <row r="77" spans="1:20" ht="63.75">
      <c r="A77" s="5" t="s">
        <v>1</v>
      </c>
      <c r="B77" s="1"/>
      <c r="C77" s="94"/>
      <c r="D77" s="1"/>
      <c r="E77" s="1"/>
      <c r="F77" s="2" t="s">
        <v>142</v>
      </c>
      <c r="G77" s="2" t="s">
        <v>227</v>
      </c>
      <c r="H77" s="2" t="s">
        <v>306</v>
      </c>
      <c r="I77" s="4" t="s">
        <v>393</v>
      </c>
      <c r="J77" s="4" t="s">
        <v>542</v>
      </c>
      <c r="K77" s="4" t="s">
        <v>662</v>
      </c>
      <c r="L77" s="7" t="s">
        <v>541</v>
      </c>
      <c r="R77" s="8"/>
      <c r="S77" s="8"/>
      <c r="T77" s="8"/>
    </row>
    <row r="78" spans="1:20" ht="15.75">
      <c r="A78" s="6">
        <v>1</v>
      </c>
      <c r="B78" s="18" t="s">
        <v>329</v>
      </c>
      <c r="C78" s="144"/>
      <c r="D78" s="19" t="s">
        <v>312</v>
      </c>
      <c r="E78" s="19" t="s">
        <v>313</v>
      </c>
      <c r="F78" s="11"/>
      <c r="G78" s="11"/>
      <c r="H78" s="11">
        <f>103</f>
        <v>103</v>
      </c>
      <c r="I78" s="1"/>
      <c r="J78" s="11"/>
      <c r="K78" s="11"/>
      <c r="L78" s="10">
        <f>H78</f>
        <v>103</v>
      </c>
    </row>
    <row r="79" spans="1:20" s="8" customFormat="1" ht="15.75">
      <c r="A79" s="6">
        <v>1</v>
      </c>
      <c r="B79" s="18" t="s">
        <v>614</v>
      </c>
      <c r="C79" s="144"/>
      <c r="D79" s="19" t="s">
        <v>616</v>
      </c>
      <c r="E79" s="19"/>
      <c r="F79" s="11"/>
      <c r="G79" s="11"/>
      <c r="H79" s="11"/>
      <c r="I79" s="1"/>
      <c r="J79" s="11">
        <f>103</f>
        <v>103</v>
      </c>
      <c r="K79" s="11"/>
      <c r="L79" s="10">
        <f>J79</f>
        <v>103</v>
      </c>
    </row>
    <row r="80" spans="1:20" s="8" customFormat="1" ht="15.75">
      <c r="A80" s="6">
        <v>3</v>
      </c>
      <c r="B80" s="18" t="s">
        <v>217</v>
      </c>
      <c r="C80" s="144"/>
      <c r="D80" s="19" t="s">
        <v>218</v>
      </c>
      <c r="E80" s="19" t="s">
        <v>219</v>
      </c>
      <c r="F80" s="11">
        <v>100</v>
      </c>
      <c r="G80" s="11"/>
      <c r="H80" s="11"/>
      <c r="I80" s="1"/>
      <c r="J80" s="11"/>
      <c r="K80" s="11"/>
      <c r="L80" s="10">
        <f>F80</f>
        <v>100</v>
      </c>
    </row>
    <row r="81" spans="1:12" s="8" customFormat="1" ht="15.75">
      <c r="A81" s="6">
        <v>4</v>
      </c>
      <c r="B81" s="18" t="s">
        <v>307</v>
      </c>
      <c r="C81" s="144"/>
      <c r="D81" s="19" t="s">
        <v>308</v>
      </c>
      <c r="E81" s="19" t="s">
        <v>182</v>
      </c>
      <c r="F81" s="11"/>
      <c r="G81" s="11"/>
      <c r="H81" s="11">
        <f>99</f>
        <v>99</v>
      </c>
      <c r="I81" s="1"/>
      <c r="J81" s="11"/>
      <c r="K81" s="11"/>
      <c r="L81" s="10">
        <f>H81</f>
        <v>99</v>
      </c>
    </row>
    <row r="82" spans="1:12" s="8" customFormat="1" ht="15.75">
      <c r="A82" s="6">
        <v>4</v>
      </c>
      <c r="B82" s="18" t="s">
        <v>615</v>
      </c>
      <c r="C82" s="144"/>
      <c r="D82" s="19" t="s">
        <v>387</v>
      </c>
      <c r="E82" s="19"/>
      <c r="F82" s="11"/>
      <c r="G82" s="11"/>
      <c r="H82" s="11"/>
      <c r="I82" s="1"/>
      <c r="J82" s="11">
        <f>99</f>
        <v>99</v>
      </c>
      <c r="K82" s="11"/>
      <c r="L82" s="10">
        <f>J82</f>
        <v>99</v>
      </c>
    </row>
    <row r="84" spans="1:12" ht="23.25">
      <c r="A84" s="192" t="s">
        <v>680</v>
      </c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</row>
    <row r="85" spans="1:12" ht="63.75">
      <c r="A85" s="5" t="s">
        <v>1</v>
      </c>
      <c r="B85" s="1"/>
      <c r="C85" s="94"/>
      <c r="D85" s="1"/>
      <c r="E85" s="1"/>
      <c r="F85" s="2" t="s">
        <v>142</v>
      </c>
      <c r="G85" s="2" t="s">
        <v>227</v>
      </c>
      <c r="H85" s="2" t="s">
        <v>306</v>
      </c>
      <c r="I85" s="4" t="s">
        <v>393</v>
      </c>
      <c r="J85" s="4" t="s">
        <v>542</v>
      </c>
      <c r="K85" s="4" t="s">
        <v>662</v>
      </c>
      <c r="L85" s="7" t="s">
        <v>541</v>
      </c>
    </row>
    <row r="86" spans="1:12" s="8" customFormat="1" ht="15.75">
      <c r="A86" s="5">
        <v>1</v>
      </c>
      <c r="B86" s="1" t="s">
        <v>617</v>
      </c>
      <c r="C86" s="94"/>
      <c r="D86" s="1" t="s">
        <v>603</v>
      </c>
      <c r="E86" s="1"/>
      <c r="F86" s="11"/>
      <c r="G86" s="2"/>
      <c r="H86" s="11"/>
      <c r="I86" s="4"/>
      <c r="J86" s="11">
        <v>106</v>
      </c>
      <c r="K86" s="11"/>
      <c r="L86" s="7">
        <f>J86</f>
        <v>106</v>
      </c>
    </row>
    <row r="87" spans="1:12" s="8" customFormat="1" ht="15.75">
      <c r="A87" s="5">
        <v>2</v>
      </c>
      <c r="B87" s="1" t="s">
        <v>614</v>
      </c>
      <c r="C87" s="94"/>
      <c r="D87" s="1" t="s">
        <v>616</v>
      </c>
      <c r="E87" s="1"/>
      <c r="F87" s="2"/>
      <c r="G87" s="2"/>
      <c r="H87" s="11"/>
      <c r="I87" s="4"/>
      <c r="J87" s="11">
        <v>102</v>
      </c>
      <c r="K87" s="11"/>
      <c r="L87" s="7">
        <f>J87</f>
        <v>102</v>
      </c>
    </row>
    <row r="88" spans="1:12" s="8" customFormat="1" ht="15.75">
      <c r="A88" s="5">
        <v>3</v>
      </c>
      <c r="B88" s="1" t="s">
        <v>212</v>
      </c>
      <c r="C88" s="94"/>
      <c r="D88" s="1" t="s">
        <v>140</v>
      </c>
      <c r="E88" s="1" t="s">
        <v>174</v>
      </c>
      <c r="F88" s="11">
        <f>100</f>
        <v>100</v>
      </c>
      <c r="G88" s="2"/>
      <c r="H88" s="11"/>
      <c r="I88" s="4"/>
      <c r="J88" s="4"/>
      <c r="K88" s="4"/>
      <c r="L88" s="7">
        <f>100</f>
        <v>100</v>
      </c>
    </row>
    <row r="89" spans="1:12" ht="15.75">
      <c r="A89" s="6">
        <v>4</v>
      </c>
      <c r="B89" s="51" t="s">
        <v>86</v>
      </c>
      <c r="C89" s="145"/>
      <c r="D89" s="51" t="s">
        <v>601</v>
      </c>
      <c r="E89" s="51"/>
      <c r="F89" s="11"/>
      <c r="G89" s="11"/>
      <c r="H89" s="11"/>
      <c r="I89" s="1"/>
      <c r="J89" s="11">
        <v>98</v>
      </c>
      <c r="K89" s="11"/>
      <c r="L89" s="7">
        <f>J89</f>
        <v>98</v>
      </c>
    </row>
    <row r="91" spans="1:12" ht="23.25">
      <c r="A91" s="192" t="s">
        <v>681</v>
      </c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</row>
    <row r="92" spans="1:12" ht="63.75">
      <c r="A92" s="5" t="s">
        <v>1</v>
      </c>
      <c r="B92" s="1"/>
      <c r="C92" s="94"/>
      <c r="D92" s="1"/>
      <c r="E92" s="1"/>
      <c r="F92" s="2" t="s">
        <v>142</v>
      </c>
      <c r="G92" s="2" t="s">
        <v>227</v>
      </c>
      <c r="H92" s="2" t="s">
        <v>306</v>
      </c>
      <c r="I92" s="4" t="s">
        <v>393</v>
      </c>
      <c r="J92" s="4" t="s">
        <v>542</v>
      </c>
      <c r="K92" s="4" t="s">
        <v>662</v>
      </c>
      <c r="L92" s="7" t="s">
        <v>541</v>
      </c>
    </row>
    <row r="93" spans="1:12" s="8" customFormat="1" ht="15.75">
      <c r="A93" s="6"/>
      <c r="B93" s="80"/>
      <c r="C93" s="130"/>
      <c r="D93" s="80"/>
      <c r="E93" s="80"/>
      <c r="F93" s="11">
        <f>100</f>
        <v>100</v>
      </c>
      <c r="G93" s="11"/>
      <c r="H93" s="11"/>
      <c r="I93" s="94"/>
      <c r="J93" s="11"/>
      <c r="K93" s="11"/>
      <c r="L93" s="10">
        <f>F93</f>
        <v>100</v>
      </c>
    </row>
    <row r="95" spans="1:12" s="8" customFormat="1" ht="23.25">
      <c r="A95" s="192" t="s">
        <v>682</v>
      </c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</row>
    <row r="96" spans="1:12" s="8" customFormat="1" ht="63.75">
      <c r="A96" s="5" t="s">
        <v>1</v>
      </c>
      <c r="B96" s="1"/>
      <c r="C96" s="94"/>
      <c r="D96" s="1"/>
      <c r="E96" s="1"/>
      <c r="F96" s="2" t="s">
        <v>142</v>
      </c>
      <c r="G96" s="2" t="s">
        <v>227</v>
      </c>
      <c r="H96" s="2" t="s">
        <v>306</v>
      </c>
      <c r="I96" s="4" t="s">
        <v>393</v>
      </c>
      <c r="J96" s="4" t="s">
        <v>542</v>
      </c>
      <c r="K96" s="4" t="s">
        <v>662</v>
      </c>
      <c r="L96" s="7" t="s">
        <v>541</v>
      </c>
    </row>
    <row r="97" spans="1:12" s="8" customFormat="1" ht="15.75">
      <c r="A97" s="5">
        <v>1</v>
      </c>
      <c r="B97" s="1" t="s">
        <v>620</v>
      </c>
      <c r="C97" s="94"/>
      <c r="D97" s="1" t="s">
        <v>387</v>
      </c>
      <c r="E97" s="1"/>
      <c r="F97" s="2"/>
      <c r="G97" s="2"/>
      <c r="H97" s="2"/>
      <c r="I97" s="4"/>
      <c r="J97" s="4">
        <f>102</f>
        <v>102</v>
      </c>
      <c r="K97" s="4"/>
      <c r="L97" s="7">
        <f>J97</f>
        <v>102</v>
      </c>
    </row>
    <row r="98" spans="1:12" s="8" customFormat="1" ht="15.75">
      <c r="A98" s="6">
        <v>2</v>
      </c>
      <c r="B98" s="48" t="s">
        <v>621</v>
      </c>
      <c r="C98" s="146"/>
      <c r="D98" s="48" t="s">
        <v>387</v>
      </c>
      <c r="E98" s="48"/>
      <c r="F98" s="15"/>
      <c r="G98" s="11"/>
      <c r="H98" s="11"/>
      <c r="I98" s="1"/>
      <c r="J98" s="4">
        <f>98</f>
        <v>98</v>
      </c>
      <c r="K98" s="4"/>
      <c r="L98" s="7">
        <f>J98</f>
        <v>98</v>
      </c>
    </row>
    <row r="99" spans="1:12" s="8" customFormat="1">
      <c r="C99" s="99"/>
    </row>
    <row r="100" spans="1:12" ht="23.25">
      <c r="A100" s="192" t="s">
        <v>683</v>
      </c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</row>
    <row r="101" spans="1:12" ht="63.75">
      <c r="A101" s="5" t="s">
        <v>1</v>
      </c>
      <c r="B101" s="1"/>
      <c r="C101" s="94"/>
      <c r="D101" s="1"/>
      <c r="E101" s="1"/>
      <c r="F101" s="2" t="s">
        <v>142</v>
      </c>
      <c r="G101" s="2" t="s">
        <v>227</v>
      </c>
      <c r="H101" s="2" t="s">
        <v>306</v>
      </c>
      <c r="I101" s="4" t="s">
        <v>393</v>
      </c>
      <c r="J101" s="4" t="s">
        <v>542</v>
      </c>
      <c r="K101" s="4" t="s">
        <v>662</v>
      </c>
      <c r="L101" s="7" t="s">
        <v>541</v>
      </c>
    </row>
    <row r="102" spans="1:12" ht="15.75">
      <c r="A102" s="6">
        <v>1</v>
      </c>
      <c r="B102" s="92" t="s">
        <v>411</v>
      </c>
      <c r="C102" s="147"/>
      <c r="D102" s="91" t="s">
        <v>408</v>
      </c>
      <c r="E102" s="91" t="s">
        <v>409</v>
      </c>
      <c r="F102" s="11"/>
      <c r="G102" s="11"/>
      <c r="H102" s="11"/>
      <c r="I102" s="11">
        <v>102</v>
      </c>
      <c r="J102" s="11">
        <v>96</v>
      </c>
      <c r="K102" s="11"/>
      <c r="L102" s="10">
        <f>I102+J102</f>
        <v>198</v>
      </c>
    </row>
    <row r="103" spans="1:12" s="8" customFormat="1" ht="15.75">
      <c r="A103" s="6">
        <v>2</v>
      </c>
      <c r="B103" s="92" t="s">
        <v>622</v>
      </c>
      <c r="C103" s="147"/>
      <c r="D103" s="91" t="s">
        <v>387</v>
      </c>
      <c r="E103" s="91"/>
      <c r="F103" s="11"/>
      <c r="G103" s="11"/>
      <c r="H103" s="11"/>
      <c r="I103" s="11"/>
      <c r="J103" s="11">
        <f>112</f>
        <v>112</v>
      </c>
      <c r="K103" s="11"/>
      <c r="L103" s="10">
        <f>J103</f>
        <v>112</v>
      </c>
    </row>
    <row r="104" spans="1:12" s="8" customFormat="1" ht="15.75">
      <c r="A104" s="6">
        <v>3</v>
      </c>
      <c r="B104" s="92" t="s">
        <v>623</v>
      </c>
      <c r="C104" s="147"/>
      <c r="D104" s="91" t="s">
        <v>387</v>
      </c>
      <c r="E104" s="91"/>
      <c r="F104" s="11"/>
      <c r="G104" s="11"/>
      <c r="H104" s="11"/>
      <c r="I104" s="11"/>
      <c r="J104" s="11">
        <v>108</v>
      </c>
      <c r="K104" s="11"/>
      <c r="L104" s="10">
        <f>J104</f>
        <v>108</v>
      </c>
    </row>
    <row r="105" spans="1:12" s="8" customFormat="1" ht="15.75">
      <c r="A105" s="6">
        <v>4</v>
      </c>
      <c r="B105" s="92" t="s">
        <v>410</v>
      </c>
      <c r="C105" s="147"/>
      <c r="D105" s="91" t="s">
        <v>387</v>
      </c>
      <c r="E105" s="91" t="s">
        <v>388</v>
      </c>
      <c r="F105" s="11"/>
      <c r="G105" s="11"/>
      <c r="H105" s="11"/>
      <c r="I105" s="11">
        <v>106</v>
      </c>
      <c r="J105" s="11"/>
      <c r="K105" s="11"/>
      <c r="L105" s="10">
        <f>I105</f>
        <v>106</v>
      </c>
    </row>
    <row r="106" spans="1:12" s="8" customFormat="1" ht="15.75">
      <c r="A106" s="6">
        <v>5</v>
      </c>
      <c r="B106" s="92" t="s">
        <v>624</v>
      </c>
      <c r="C106" s="147"/>
      <c r="D106" s="91" t="s">
        <v>606</v>
      </c>
      <c r="E106" s="91"/>
      <c r="F106" s="11"/>
      <c r="G106" s="11"/>
      <c r="H106" s="11"/>
      <c r="I106" s="11"/>
      <c r="J106" s="11">
        <v>104</v>
      </c>
      <c r="K106" s="11"/>
      <c r="L106" s="10">
        <f>J106</f>
        <v>104</v>
      </c>
    </row>
    <row r="107" spans="1:12" s="8" customFormat="1" ht="15.75">
      <c r="A107" s="6">
        <v>6</v>
      </c>
      <c r="B107" s="92" t="s">
        <v>213</v>
      </c>
      <c r="C107" s="147"/>
      <c r="D107" s="91" t="s">
        <v>140</v>
      </c>
      <c r="E107" s="91" t="s">
        <v>176</v>
      </c>
      <c r="F107" s="11">
        <f>100</f>
        <v>100</v>
      </c>
      <c r="G107" s="11"/>
      <c r="H107" s="11"/>
      <c r="I107" s="11"/>
      <c r="J107" s="11"/>
      <c r="K107" s="11"/>
      <c r="L107" s="10">
        <f>F107</f>
        <v>100</v>
      </c>
    </row>
    <row r="108" spans="1:12" s="8" customFormat="1" ht="15.75">
      <c r="A108" s="6">
        <v>6</v>
      </c>
      <c r="B108" s="92" t="s">
        <v>327</v>
      </c>
      <c r="C108" s="147"/>
      <c r="D108" s="91" t="s">
        <v>328</v>
      </c>
      <c r="E108" s="91" t="s">
        <v>313</v>
      </c>
      <c r="F108" s="11"/>
      <c r="G108" s="11"/>
      <c r="H108" s="11">
        <f>100</f>
        <v>100</v>
      </c>
      <c r="I108" s="11"/>
      <c r="J108" s="11"/>
      <c r="K108" s="11"/>
      <c r="L108" s="10">
        <f>H108</f>
        <v>100</v>
      </c>
    </row>
    <row r="109" spans="1:12" s="8" customFormat="1" ht="15.75">
      <c r="A109" s="6">
        <v>6</v>
      </c>
      <c r="B109" s="92" t="s">
        <v>617</v>
      </c>
      <c r="C109" s="147"/>
      <c r="D109" s="91" t="s">
        <v>603</v>
      </c>
      <c r="E109" s="91"/>
      <c r="F109" s="11"/>
      <c r="G109" s="11"/>
      <c r="H109" s="11"/>
      <c r="I109" s="11"/>
      <c r="J109" s="11">
        <f>100</f>
        <v>100</v>
      </c>
      <c r="K109" s="11"/>
      <c r="L109" s="10">
        <f>J109</f>
        <v>100</v>
      </c>
    </row>
    <row r="110" spans="1:12" s="8" customFormat="1" ht="15.75">
      <c r="A110" s="6">
        <v>9</v>
      </c>
      <c r="B110" s="92" t="s">
        <v>412</v>
      </c>
      <c r="C110" s="147"/>
      <c r="D110" s="91" t="s">
        <v>408</v>
      </c>
      <c r="E110" s="91" t="s">
        <v>409</v>
      </c>
      <c r="F110" s="11"/>
      <c r="G110" s="11"/>
      <c r="H110" s="11"/>
      <c r="I110" s="11">
        <v>98</v>
      </c>
      <c r="J110" s="11"/>
      <c r="K110" s="11"/>
      <c r="L110" s="10">
        <f>I110</f>
        <v>98</v>
      </c>
    </row>
    <row r="111" spans="1:12" s="8" customFormat="1" ht="15.75">
      <c r="A111" s="57"/>
      <c r="B111" s="188"/>
      <c r="C111" s="189"/>
      <c r="D111" s="190"/>
      <c r="E111" s="190"/>
      <c r="F111" s="59"/>
      <c r="G111" s="59"/>
      <c r="H111" s="59"/>
      <c r="I111" s="59"/>
      <c r="J111" s="59"/>
      <c r="K111" s="59"/>
      <c r="L111" s="60"/>
    </row>
    <row r="112" spans="1:12" ht="23.25">
      <c r="A112" s="192" t="s">
        <v>684</v>
      </c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</row>
    <row r="113" spans="1:12" ht="63.75">
      <c r="A113" s="5" t="s">
        <v>1</v>
      </c>
      <c r="B113" s="1"/>
      <c r="C113" s="94"/>
      <c r="D113" s="1"/>
      <c r="E113" s="1"/>
      <c r="F113" s="2" t="s">
        <v>142</v>
      </c>
      <c r="G113" s="2" t="s">
        <v>227</v>
      </c>
      <c r="H113" s="2" t="s">
        <v>306</v>
      </c>
      <c r="I113" s="4" t="s">
        <v>393</v>
      </c>
      <c r="J113" s="4" t="s">
        <v>542</v>
      </c>
      <c r="K113" s="4" t="s">
        <v>662</v>
      </c>
      <c r="L113" s="7" t="s">
        <v>541</v>
      </c>
    </row>
    <row r="114" spans="1:12" s="8" customFormat="1" ht="15.75">
      <c r="A114" s="5">
        <v>1</v>
      </c>
      <c r="B114" s="1" t="s">
        <v>617</v>
      </c>
      <c r="C114" s="94"/>
      <c r="D114" s="1" t="s">
        <v>603</v>
      </c>
      <c r="E114" s="24"/>
      <c r="F114" s="11"/>
      <c r="G114" s="11"/>
      <c r="H114" s="11"/>
      <c r="I114" s="11"/>
      <c r="J114" s="11">
        <f>115</f>
        <v>115</v>
      </c>
      <c r="K114" s="11"/>
      <c r="L114" s="7">
        <f>J114</f>
        <v>115</v>
      </c>
    </row>
    <row r="115" spans="1:12" s="8" customFormat="1" ht="15.75">
      <c r="A115" s="5">
        <v>2</v>
      </c>
      <c r="B115" s="1" t="s">
        <v>625</v>
      </c>
      <c r="C115" s="94"/>
      <c r="D115" s="1" t="s">
        <v>626</v>
      </c>
      <c r="E115" s="24"/>
      <c r="F115" s="11"/>
      <c r="G115" s="11"/>
      <c r="H115" s="11"/>
      <c r="I115" s="11"/>
      <c r="J115" s="11">
        <v>107</v>
      </c>
      <c r="K115" s="11"/>
      <c r="L115" s="7">
        <f>J115</f>
        <v>107</v>
      </c>
    </row>
    <row r="116" spans="1:12" s="8" customFormat="1" ht="15.75">
      <c r="A116" s="5">
        <v>3</v>
      </c>
      <c r="B116" s="1" t="s">
        <v>221</v>
      </c>
      <c r="C116" s="94"/>
      <c r="D116" s="1" t="s">
        <v>224</v>
      </c>
      <c r="E116" s="24" t="s">
        <v>225</v>
      </c>
      <c r="F116" s="11"/>
      <c r="G116" s="11">
        <v>103</v>
      </c>
      <c r="H116" s="11"/>
      <c r="I116" s="11"/>
      <c r="J116" s="4"/>
      <c r="K116" s="4"/>
      <c r="L116" s="7">
        <f>G116</f>
        <v>103</v>
      </c>
    </row>
    <row r="117" spans="1:12" s="8" customFormat="1" ht="15.75">
      <c r="A117" s="5">
        <v>3</v>
      </c>
      <c r="B117" s="1" t="s">
        <v>627</v>
      </c>
      <c r="C117" s="94"/>
      <c r="D117" s="1" t="s">
        <v>224</v>
      </c>
      <c r="E117" s="24"/>
      <c r="F117" s="11"/>
      <c r="G117" s="11"/>
      <c r="H117" s="11"/>
      <c r="I117" s="11"/>
      <c r="J117" s="11">
        <v>103</v>
      </c>
      <c r="K117" s="11"/>
      <c r="L117" s="7">
        <f>J117</f>
        <v>103</v>
      </c>
    </row>
    <row r="118" spans="1:12" s="8" customFormat="1" ht="15.75">
      <c r="A118" s="5">
        <v>5</v>
      </c>
      <c r="B118" s="1" t="s">
        <v>211</v>
      </c>
      <c r="C118" s="94"/>
      <c r="D118" s="1" t="s">
        <v>140</v>
      </c>
      <c r="E118" s="1" t="s">
        <v>174</v>
      </c>
      <c r="F118" s="11">
        <f>100</f>
        <v>100</v>
      </c>
      <c r="G118" s="2"/>
      <c r="H118" s="11"/>
      <c r="I118" s="11"/>
      <c r="J118" s="4"/>
      <c r="K118" s="4"/>
      <c r="L118" s="7">
        <f>F118</f>
        <v>100</v>
      </c>
    </row>
    <row r="119" spans="1:12" s="8" customFormat="1" ht="15.75">
      <c r="A119" s="5">
        <v>5</v>
      </c>
      <c r="B119" s="1" t="s">
        <v>330</v>
      </c>
      <c r="C119" s="94"/>
      <c r="D119" s="1" t="s">
        <v>328</v>
      </c>
      <c r="E119" s="24" t="s">
        <v>313</v>
      </c>
      <c r="F119" s="11"/>
      <c r="G119" s="11"/>
      <c r="H119" s="11">
        <f>100</f>
        <v>100</v>
      </c>
      <c r="I119" s="11"/>
      <c r="J119" s="4"/>
      <c r="K119" s="4"/>
      <c r="L119" s="7">
        <f>H119</f>
        <v>100</v>
      </c>
    </row>
    <row r="120" spans="1:12" s="8" customFormat="1" ht="15.75">
      <c r="A120" s="5">
        <v>5</v>
      </c>
      <c r="B120" s="1" t="s">
        <v>413</v>
      </c>
      <c r="C120" s="94"/>
      <c r="D120" s="1" t="s">
        <v>408</v>
      </c>
      <c r="E120" s="24" t="s">
        <v>409</v>
      </c>
      <c r="F120" s="11"/>
      <c r="G120" s="11"/>
      <c r="H120" s="11"/>
      <c r="I120" s="11">
        <f>100</f>
        <v>100</v>
      </c>
      <c r="J120" s="4"/>
      <c r="K120" s="4"/>
      <c r="L120" s="7">
        <f>I120</f>
        <v>100</v>
      </c>
    </row>
    <row r="121" spans="1:12" s="8" customFormat="1" ht="15.75">
      <c r="A121" s="5">
        <v>5</v>
      </c>
      <c r="B121" s="1" t="s">
        <v>220</v>
      </c>
      <c r="C121" s="94"/>
      <c r="D121" s="1" t="s">
        <v>140</v>
      </c>
      <c r="E121" s="24" t="s">
        <v>174</v>
      </c>
      <c r="F121" s="11">
        <v>100</v>
      </c>
      <c r="G121" s="11"/>
      <c r="H121" s="11"/>
      <c r="I121" s="11"/>
      <c r="J121" s="11"/>
      <c r="K121" s="11"/>
      <c r="L121" s="7">
        <f>F121</f>
        <v>100</v>
      </c>
    </row>
    <row r="122" spans="1:12" s="8" customFormat="1" ht="15.75">
      <c r="A122" s="5">
        <v>9</v>
      </c>
      <c r="B122" s="1" t="s">
        <v>222</v>
      </c>
      <c r="C122" s="94"/>
      <c r="D122" s="1" t="s">
        <v>223</v>
      </c>
      <c r="E122" s="24" t="s">
        <v>226</v>
      </c>
      <c r="F122" s="11"/>
      <c r="G122" s="11">
        <v>99</v>
      </c>
      <c r="H122" s="11"/>
      <c r="I122" s="11"/>
      <c r="J122" s="4"/>
      <c r="K122" s="4"/>
      <c r="L122" s="7">
        <f>G122</f>
        <v>99</v>
      </c>
    </row>
    <row r="123" spans="1:12" ht="15.75">
      <c r="A123" s="5">
        <v>9</v>
      </c>
      <c r="B123" s="1" t="s">
        <v>628</v>
      </c>
      <c r="C123" s="94"/>
      <c r="D123" s="1" t="s">
        <v>408</v>
      </c>
      <c r="E123" s="24"/>
      <c r="F123" s="11"/>
      <c r="G123" s="11"/>
      <c r="H123" s="11"/>
      <c r="I123" s="11"/>
      <c r="J123" s="11">
        <v>99</v>
      </c>
      <c r="K123" s="11"/>
      <c r="L123" s="7">
        <f>J123</f>
        <v>99</v>
      </c>
    </row>
    <row r="124" spans="1:12" s="8" customFormat="1" ht="15.75">
      <c r="A124" s="5">
        <v>11</v>
      </c>
      <c r="B124" s="1" t="s">
        <v>86</v>
      </c>
      <c r="C124" s="94"/>
      <c r="D124" s="1" t="s">
        <v>601</v>
      </c>
      <c r="E124" s="24"/>
      <c r="F124" s="11"/>
      <c r="G124" s="11"/>
      <c r="H124" s="11"/>
      <c r="I124" s="11"/>
      <c r="J124" s="11">
        <v>95</v>
      </c>
      <c r="K124" s="11"/>
      <c r="L124" s="7">
        <f>J124</f>
        <v>95</v>
      </c>
    </row>
    <row r="125" spans="1:12" s="8" customFormat="1">
      <c r="C125" s="99"/>
    </row>
    <row r="126" spans="1:12" ht="23.25">
      <c r="A126" s="192" t="s">
        <v>685</v>
      </c>
      <c r="B126" s="192"/>
      <c r="C126" s="192"/>
      <c r="D126" s="192"/>
      <c r="E126" s="192"/>
      <c r="F126" s="192"/>
      <c r="G126" s="192"/>
      <c r="H126" s="192"/>
      <c r="I126" s="192"/>
      <c r="J126" s="192"/>
      <c r="K126" s="192"/>
      <c r="L126" s="192"/>
    </row>
    <row r="127" spans="1:12" ht="63.75">
      <c r="A127" s="5" t="s">
        <v>1</v>
      </c>
      <c r="B127" s="1"/>
      <c r="C127" s="94"/>
      <c r="D127" s="1"/>
      <c r="E127" s="1"/>
      <c r="F127" s="2" t="s">
        <v>142</v>
      </c>
      <c r="G127" s="2" t="s">
        <v>227</v>
      </c>
      <c r="H127" s="2" t="s">
        <v>306</v>
      </c>
      <c r="I127" s="4" t="s">
        <v>393</v>
      </c>
      <c r="J127" s="4" t="s">
        <v>542</v>
      </c>
      <c r="K127" s="4" t="s">
        <v>662</v>
      </c>
      <c r="L127" s="7" t="s">
        <v>541</v>
      </c>
    </row>
    <row r="128" spans="1:12" ht="15.75">
      <c r="A128" s="6">
        <v>1</v>
      </c>
      <c r="B128" s="97" t="s">
        <v>686</v>
      </c>
      <c r="C128" s="96"/>
      <c r="D128" s="80" t="s">
        <v>686</v>
      </c>
      <c r="E128" s="80"/>
      <c r="F128" s="11"/>
      <c r="G128" s="11"/>
      <c r="H128" s="11"/>
      <c r="I128" s="11"/>
      <c r="J128" s="1"/>
      <c r="K128" s="11">
        <v>108</v>
      </c>
      <c r="L128" s="10">
        <f>K128</f>
        <v>108</v>
      </c>
    </row>
    <row r="129" spans="1:12" ht="15.75">
      <c r="A129" s="6">
        <v>2</v>
      </c>
      <c r="B129" s="97" t="s">
        <v>687</v>
      </c>
      <c r="C129" s="96"/>
      <c r="D129" s="80" t="s">
        <v>687</v>
      </c>
      <c r="E129" s="80"/>
      <c r="F129" s="11"/>
      <c r="G129" s="11"/>
      <c r="H129" s="11"/>
      <c r="I129" s="11"/>
      <c r="J129" s="1"/>
      <c r="K129" s="11">
        <v>104</v>
      </c>
      <c r="L129" s="10">
        <f t="shared" ref="L129:L131" si="2">K129</f>
        <v>104</v>
      </c>
    </row>
    <row r="130" spans="1:12" ht="15.75">
      <c r="A130" s="6">
        <v>3</v>
      </c>
      <c r="B130" s="97" t="s">
        <v>688</v>
      </c>
      <c r="C130" s="96"/>
      <c r="D130" s="80" t="s">
        <v>688</v>
      </c>
      <c r="E130" s="80"/>
      <c r="F130" s="11"/>
      <c r="G130" s="11"/>
      <c r="H130" s="11"/>
      <c r="I130" s="11"/>
      <c r="J130" s="1"/>
      <c r="K130" s="11">
        <v>100</v>
      </c>
      <c r="L130" s="10">
        <f t="shared" si="2"/>
        <v>100</v>
      </c>
    </row>
    <row r="131" spans="1:12" ht="15.75">
      <c r="A131" s="6">
        <v>4</v>
      </c>
      <c r="B131" s="97" t="s">
        <v>686</v>
      </c>
      <c r="C131" s="96"/>
      <c r="D131" s="80" t="s">
        <v>686</v>
      </c>
      <c r="E131" s="80"/>
      <c r="F131" s="11"/>
      <c r="G131" s="11"/>
      <c r="H131" s="11"/>
      <c r="I131" s="11"/>
      <c r="J131" s="1"/>
      <c r="K131" s="11">
        <v>96</v>
      </c>
      <c r="L131" s="10">
        <f t="shared" si="2"/>
        <v>96</v>
      </c>
    </row>
    <row r="132" spans="1:12">
      <c r="B132" s="8"/>
      <c r="C132" s="8"/>
      <c r="D132" s="8"/>
    </row>
    <row r="133" spans="1:12">
      <c r="B133" s="8"/>
      <c r="C133" s="8"/>
      <c r="D133" s="8"/>
    </row>
    <row r="134" spans="1:12">
      <c r="B134" s="8"/>
      <c r="C134" s="8"/>
      <c r="D134" s="8"/>
    </row>
    <row r="135" spans="1:12">
      <c r="B135" s="8"/>
      <c r="C135" s="8"/>
      <c r="D135" s="8"/>
    </row>
  </sheetData>
  <sortState ref="A114:L124">
    <sortCondition descending="1" ref="L114:L124"/>
  </sortState>
  <mergeCells count="16">
    <mergeCell ref="A1:L1"/>
    <mergeCell ref="A34:L34"/>
    <mergeCell ref="A20:L20"/>
    <mergeCell ref="A60:L60"/>
    <mergeCell ref="A65:L65"/>
    <mergeCell ref="A5:L5"/>
    <mergeCell ref="A40:L40"/>
    <mergeCell ref="A54:L54"/>
    <mergeCell ref="A70:L70"/>
    <mergeCell ref="A126:L126"/>
    <mergeCell ref="A76:L76"/>
    <mergeCell ref="A84:L84"/>
    <mergeCell ref="A91:L91"/>
    <mergeCell ref="A100:L100"/>
    <mergeCell ref="A112:L112"/>
    <mergeCell ref="A95:L9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71"/>
  <sheetViews>
    <sheetView topLeftCell="A40" zoomScale="70" zoomScaleNormal="70" workbookViewId="0">
      <selection activeCell="B62" sqref="B62"/>
    </sheetView>
  </sheetViews>
  <sheetFormatPr defaultRowHeight="15"/>
  <cols>
    <col min="2" max="2" width="47.85546875" bestFit="1" customWidth="1"/>
    <col min="3" max="3" width="23.42578125" style="33" bestFit="1" customWidth="1"/>
    <col min="4" max="4" width="18" style="8" customWidth="1"/>
    <col min="5" max="5" width="12.5703125" style="8" customWidth="1"/>
    <col min="6" max="6" width="10.85546875" customWidth="1"/>
    <col min="8" max="8" width="9.140625" style="8"/>
    <col min="9" max="9" width="11.42578125" style="8" customWidth="1"/>
    <col min="10" max="10" width="10" customWidth="1"/>
  </cols>
  <sheetData>
    <row r="1" spans="1:10" s="8" customFormat="1" ht="23.25">
      <c r="A1" s="192" t="s">
        <v>20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s="8" customFormat="1" ht="63.75">
      <c r="A2" s="5" t="s">
        <v>1</v>
      </c>
      <c r="B2" s="1"/>
      <c r="C2" s="3"/>
      <c r="D2" s="1"/>
      <c r="E2" s="2" t="s">
        <v>142</v>
      </c>
      <c r="F2" s="2" t="s">
        <v>227</v>
      </c>
      <c r="G2" s="2" t="s">
        <v>306</v>
      </c>
      <c r="H2" s="4" t="s">
        <v>393</v>
      </c>
      <c r="I2" s="4" t="s">
        <v>542</v>
      </c>
      <c r="J2" s="7" t="s">
        <v>541</v>
      </c>
    </row>
    <row r="3" spans="1:10" s="8" customFormat="1" ht="15.75">
      <c r="A3" s="5">
        <v>1</v>
      </c>
      <c r="B3" s="1" t="s">
        <v>414</v>
      </c>
      <c r="C3" s="1" t="s">
        <v>387</v>
      </c>
      <c r="D3" s="2" t="s">
        <v>388</v>
      </c>
      <c r="E3" s="2"/>
      <c r="F3" s="2"/>
      <c r="G3" s="11"/>
      <c r="H3" s="11">
        <f>106</f>
        <v>106</v>
      </c>
      <c r="I3" s="11">
        <v>118</v>
      </c>
      <c r="J3" s="7">
        <f>H3+I3</f>
        <v>224</v>
      </c>
    </row>
    <row r="4" spans="1:10" s="8" customFormat="1" ht="15.75">
      <c r="A4" s="5">
        <v>2</v>
      </c>
      <c r="B4" s="1" t="s">
        <v>415</v>
      </c>
      <c r="C4" s="1" t="s">
        <v>387</v>
      </c>
      <c r="D4" s="2" t="s">
        <v>388</v>
      </c>
      <c r="E4" s="2"/>
      <c r="F4" s="2"/>
      <c r="G4" s="11"/>
      <c r="H4" s="11">
        <v>102</v>
      </c>
      <c r="I4" s="11">
        <v>102</v>
      </c>
      <c r="J4" s="7">
        <f>H4+I4</f>
        <v>204</v>
      </c>
    </row>
    <row r="5" spans="1:10" s="8" customFormat="1" ht="15.75">
      <c r="A5" s="5">
        <v>3</v>
      </c>
      <c r="B5" s="1" t="s">
        <v>416</v>
      </c>
      <c r="C5" s="1" t="s">
        <v>387</v>
      </c>
      <c r="D5" s="2" t="s">
        <v>388</v>
      </c>
      <c r="E5" s="2"/>
      <c r="F5" s="2"/>
      <c r="G5" s="11"/>
      <c r="H5" s="11">
        <v>98</v>
      </c>
      <c r="I5" s="11">
        <v>98</v>
      </c>
      <c r="J5" s="7">
        <f>H5+I5</f>
        <v>196</v>
      </c>
    </row>
    <row r="6" spans="1:10" s="8" customFormat="1" ht="15.75">
      <c r="A6" s="124"/>
      <c r="B6" s="26"/>
      <c r="C6" s="177"/>
      <c r="D6" s="26"/>
      <c r="E6" s="112"/>
      <c r="F6" s="112"/>
      <c r="G6" s="68"/>
      <c r="H6" s="112"/>
      <c r="I6" s="175"/>
      <c r="J6" s="149"/>
    </row>
    <row r="7" spans="1:10" s="8" customFormat="1">
      <c r="C7" s="33"/>
    </row>
    <row r="8" spans="1:10" s="8" customFormat="1" ht="23.25">
      <c r="A8" s="192" t="s">
        <v>54</v>
      </c>
      <c r="B8" s="192"/>
      <c r="C8" s="192"/>
      <c r="D8" s="192"/>
      <c r="E8" s="192"/>
      <c r="F8" s="192"/>
      <c r="G8" s="192"/>
      <c r="H8" s="192"/>
      <c r="I8" s="192"/>
      <c r="J8" s="192"/>
    </row>
    <row r="9" spans="1:10" s="8" customFormat="1" ht="63.75">
      <c r="A9" s="5" t="s">
        <v>1</v>
      </c>
      <c r="B9" s="1"/>
      <c r="C9" s="3"/>
      <c r="D9" s="1"/>
      <c r="E9" s="2" t="s">
        <v>142</v>
      </c>
      <c r="F9" s="2" t="s">
        <v>227</v>
      </c>
      <c r="G9" s="2" t="s">
        <v>306</v>
      </c>
      <c r="H9" s="4" t="s">
        <v>393</v>
      </c>
      <c r="I9" s="4" t="s">
        <v>542</v>
      </c>
      <c r="J9" s="7" t="s">
        <v>541</v>
      </c>
    </row>
    <row r="10" spans="1:10" s="8" customFormat="1" ht="15.75">
      <c r="A10" s="5"/>
      <c r="B10" s="1"/>
      <c r="C10" s="3"/>
      <c r="D10" s="1"/>
      <c r="E10" s="2"/>
      <c r="F10" s="2"/>
      <c r="G10" s="11"/>
      <c r="H10" s="2"/>
      <c r="I10" s="4"/>
      <c r="J10" s="7">
        <f>G10</f>
        <v>0</v>
      </c>
    </row>
    <row r="11" spans="1:10" s="8" customFormat="1">
      <c r="B11" s="75"/>
      <c r="C11" s="33"/>
    </row>
    <row r="12" spans="1:10" s="8" customFormat="1" ht="23.25">
      <c r="A12" s="192" t="s">
        <v>45</v>
      </c>
      <c r="B12" s="192"/>
      <c r="C12" s="192"/>
      <c r="D12" s="192"/>
      <c r="E12" s="192"/>
      <c r="F12" s="192"/>
      <c r="G12" s="192"/>
      <c r="H12" s="192"/>
      <c r="I12" s="192"/>
      <c r="J12" s="192"/>
    </row>
    <row r="13" spans="1:10" s="8" customFormat="1" ht="63.75">
      <c r="A13" s="5" t="s">
        <v>1</v>
      </c>
      <c r="B13" s="1"/>
      <c r="C13" s="3"/>
      <c r="D13" s="1"/>
      <c r="E13" s="2" t="s">
        <v>142</v>
      </c>
      <c r="F13" s="2" t="s">
        <v>227</v>
      </c>
      <c r="G13" s="2" t="s">
        <v>306</v>
      </c>
      <c r="H13" s="4" t="s">
        <v>393</v>
      </c>
      <c r="I13" s="4" t="s">
        <v>542</v>
      </c>
      <c r="J13" s="7" t="s">
        <v>541</v>
      </c>
    </row>
    <row r="14" spans="1:10" s="8" customFormat="1" ht="15.75">
      <c r="A14" s="6"/>
      <c r="B14" s="24"/>
      <c r="C14" s="178"/>
      <c r="D14" s="45"/>
      <c r="E14" s="34"/>
      <c r="F14" s="34"/>
      <c r="G14" s="11"/>
      <c r="H14" s="11"/>
      <c r="I14" s="1"/>
      <c r="J14" s="10">
        <f>G14</f>
        <v>0</v>
      </c>
    </row>
    <row r="15" spans="1:10" s="8" customFormat="1">
      <c r="B15" s="75"/>
      <c r="C15" s="33"/>
    </row>
    <row r="16" spans="1:10" s="8" customFormat="1" ht="23.25">
      <c r="A16" s="192" t="s">
        <v>43</v>
      </c>
      <c r="B16" s="192"/>
      <c r="C16" s="192"/>
      <c r="D16" s="192"/>
      <c r="E16" s="192"/>
      <c r="F16" s="192"/>
      <c r="G16" s="192"/>
      <c r="H16" s="192"/>
      <c r="I16" s="192"/>
      <c r="J16" s="192"/>
    </row>
    <row r="17" spans="1:22" s="8" customFormat="1" ht="63.75">
      <c r="A17" s="5" t="s">
        <v>1</v>
      </c>
      <c r="B17" s="1"/>
      <c r="C17" s="3"/>
      <c r="D17" s="1"/>
      <c r="E17" s="2" t="s">
        <v>142</v>
      </c>
      <c r="F17" s="2" t="s">
        <v>227</v>
      </c>
      <c r="G17" s="2" t="s">
        <v>306</v>
      </c>
      <c r="H17" s="4" t="s">
        <v>393</v>
      </c>
      <c r="I17" s="4" t="s">
        <v>542</v>
      </c>
      <c r="J17" s="7" t="s">
        <v>541</v>
      </c>
    </row>
    <row r="18" spans="1:22" s="8" customFormat="1" ht="15.75">
      <c r="A18" s="6">
        <v>1</v>
      </c>
      <c r="B18" s="55" t="s">
        <v>636</v>
      </c>
      <c r="C18" s="179" t="s">
        <v>387</v>
      </c>
      <c r="D18" s="55"/>
      <c r="E18" s="34"/>
      <c r="F18" s="11"/>
      <c r="G18" s="11"/>
      <c r="H18" s="11"/>
      <c r="I18" s="11">
        <f>103</f>
        <v>103</v>
      </c>
      <c r="J18" s="10">
        <f>I18</f>
        <v>103</v>
      </c>
    </row>
    <row r="19" spans="1:22" s="8" customFormat="1" ht="15.75">
      <c r="A19" s="67"/>
      <c r="B19" s="76"/>
      <c r="C19" s="180"/>
      <c r="D19" s="76"/>
      <c r="E19" s="74"/>
      <c r="F19" s="68"/>
      <c r="G19" s="68"/>
      <c r="H19" s="68"/>
      <c r="I19" s="26"/>
      <c r="J19" s="69"/>
    </row>
    <row r="20" spans="1:22" s="8" customFormat="1" ht="23.25">
      <c r="A20" s="192" t="s">
        <v>46</v>
      </c>
      <c r="B20" s="192"/>
      <c r="C20" s="192"/>
      <c r="D20" s="192"/>
      <c r="E20" s="192"/>
      <c r="F20" s="192"/>
      <c r="G20" s="192"/>
      <c r="H20" s="192"/>
      <c r="I20" s="192"/>
      <c r="J20" s="192"/>
    </row>
    <row r="21" spans="1:22" s="8" customFormat="1" ht="63.75">
      <c r="A21" s="5" t="s">
        <v>1</v>
      </c>
      <c r="B21" s="1"/>
      <c r="C21" s="3"/>
      <c r="D21" s="1"/>
      <c r="E21" s="2" t="s">
        <v>142</v>
      </c>
      <c r="F21" s="2" t="s">
        <v>227</v>
      </c>
      <c r="G21" s="2" t="s">
        <v>306</v>
      </c>
      <c r="H21" s="4" t="s">
        <v>393</v>
      </c>
      <c r="I21" s="4" t="s">
        <v>542</v>
      </c>
      <c r="J21" s="7" t="s">
        <v>541</v>
      </c>
    </row>
    <row r="22" spans="1:22" s="8" customFormat="1" ht="15.75">
      <c r="A22" s="6"/>
      <c r="B22" s="55"/>
      <c r="C22" s="179"/>
      <c r="D22" s="55"/>
      <c r="E22" s="34"/>
      <c r="F22" s="34"/>
      <c r="G22" s="11"/>
      <c r="H22" s="11"/>
      <c r="I22" s="1"/>
      <c r="J22" s="10"/>
    </row>
    <row r="23" spans="1:22" s="8" customFormat="1">
      <c r="C23" s="33"/>
    </row>
    <row r="24" spans="1:22" s="8" customFormat="1" ht="23.25">
      <c r="A24" s="192" t="s">
        <v>44</v>
      </c>
      <c r="B24" s="192"/>
      <c r="C24" s="192"/>
      <c r="D24" s="192"/>
      <c r="E24" s="192"/>
      <c r="F24" s="192"/>
      <c r="G24" s="192"/>
      <c r="H24" s="192"/>
      <c r="I24" s="192"/>
      <c r="J24" s="192"/>
    </row>
    <row r="25" spans="1:22" s="8" customFormat="1" ht="63.75">
      <c r="A25" s="5" t="s">
        <v>1</v>
      </c>
      <c r="B25" s="1"/>
      <c r="C25" s="3"/>
      <c r="D25" s="1"/>
      <c r="E25" s="2" t="s">
        <v>142</v>
      </c>
      <c r="F25" s="2" t="s">
        <v>227</v>
      </c>
      <c r="G25" s="2" t="s">
        <v>306</v>
      </c>
      <c r="H25" s="4" t="s">
        <v>393</v>
      </c>
      <c r="I25" s="4" t="s">
        <v>542</v>
      </c>
      <c r="J25" s="7" t="s">
        <v>541</v>
      </c>
    </row>
    <row r="26" spans="1:22" s="8" customFormat="1" ht="15.75">
      <c r="A26" s="6"/>
      <c r="B26" s="45"/>
      <c r="C26" s="178"/>
      <c r="D26" s="45"/>
      <c r="E26" s="34"/>
      <c r="F26" s="11"/>
      <c r="G26" s="11"/>
      <c r="H26" s="11"/>
      <c r="I26" s="1"/>
      <c r="J26" s="10">
        <f>G26</f>
        <v>0</v>
      </c>
    </row>
    <row r="27" spans="1:22" s="8" customFormat="1" ht="15.75">
      <c r="A27" s="6"/>
      <c r="B27" s="45"/>
      <c r="C27" s="178"/>
      <c r="D27" s="45"/>
      <c r="E27" s="34"/>
      <c r="F27" s="11"/>
      <c r="G27" s="11"/>
      <c r="H27" s="11"/>
      <c r="I27" s="1"/>
      <c r="J27" s="10">
        <f>H27</f>
        <v>0</v>
      </c>
    </row>
    <row r="28" spans="1:22" s="8" customFormat="1">
      <c r="C28" s="33"/>
    </row>
    <row r="29" spans="1:22" ht="23.25">
      <c r="A29" s="192" t="s">
        <v>39</v>
      </c>
      <c r="B29" s="192"/>
      <c r="C29" s="192"/>
      <c r="D29" s="192"/>
      <c r="E29" s="192"/>
      <c r="F29" s="192"/>
      <c r="G29" s="192"/>
      <c r="H29" s="192"/>
      <c r="I29" s="192"/>
      <c r="J29" s="192"/>
    </row>
    <row r="30" spans="1:22" ht="63.75">
      <c r="A30" s="5" t="s">
        <v>1</v>
      </c>
      <c r="B30" s="1"/>
      <c r="C30" s="3"/>
      <c r="D30" s="1"/>
      <c r="E30" s="2" t="s">
        <v>142</v>
      </c>
      <c r="F30" s="2" t="s">
        <v>227</v>
      </c>
      <c r="G30" s="2" t="s">
        <v>306</v>
      </c>
      <c r="H30" s="4" t="s">
        <v>393</v>
      </c>
      <c r="I30" s="4" t="s">
        <v>542</v>
      </c>
      <c r="J30" s="7" t="s">
        <v>541</v>
      </c>
      <c r="N30" s="8"/>
      <c r="O30" s="8"/>
      <c r="P30" s="8"/>
      <c r="Q30" s="8"/>
      <c r="R30" s="8"/>
      <c r="S30" s="8"/>
      <c r="T30" s="8"/>
      <c r="U30" s="8"/>
      <c r="V30" s="8"/>
    </row>
    <row r="31" spans="1:22" s="8" customFormat="1" ht="15.75">
      <c r="A31" s="6"/>
      <c r="B31" s="98"/>
      <c r="C31" s="96"/>
      <c r="D31" s="98"/>
      <c r="E31" s="2"/>
      <c r="F31" s="11"/>
      <c r="G31" s="11"/>
      <c r="H31" s="11"/>
      <c r="I31" s="1"/>
      <c r="J31" s="10">
        <f>G31+H31</f>
        <v>0</v>
      </c>
    </row>
    <row r="33" spans="1:10" ht="23.25">
      <c r="A33" s="192" t="s">
        <v>40</v>
      </c>
      <c r="B33" s="192"/>
      <c r="C33" s="192"/>
      <c r="D33" s="192"/>
      <c r="E33" s="192"/>
      <c r="F33" s="192"/>
      <c r="G33" s="192"/>
      <c r="H33" s="192"/>
      <c r="I33" s="192"/>
      <c r="J33" s="192"/>
    </row>
    <row r="34" spans="1:10" ht="63.75">
      <c r="A34" s="5" t="s">
        <v>1</v>
      </c>
      <c r="B34" s="1"/>
      <c r="C34" s="3"/>
      <c r="D34" s="1"/>
      <c r="E34" s="2" t="s">
        <v>142</v>
      </c>
      <c r="F34" s="2" t="s">
        <v>227</v>
      </c>
      <c r="G34" s="2" t="s">
        <v>306</v>
      </c>
      <c r="H34" s="4" t="s">
        <v>393</v>
      </c>
      <c r="I34" s="4" t="s">
        <v>542</v>
      </c>
      <c r="J34" s="7" t="s">
        <v>541</v>
      </c>
    </row>
    <row r="35" spans="1:10" s="8" customFormat="1" ht="15.75">
      <c r="A35" s="6"/>
      <c r="B35" s="116"/>
      <c r="C35" s="181"/>
      <c r="D35" s="117"/>
      <c r="E35" s="2"/>
      <c r="F35" s="11"/>
      <c r="G35" s="11"/>
      <c r="H35" s="11"/>
      <c r="I35" s="1"/>
      <c r="J35" s="10">
        <f>F35</f>
        <v>0</v>
      </c>
    </row>
    <row r="36" spans="1:10" s="8" customFormat="1" ht="15.75">
      <c r="A36" s="67"/>
      <c r="B36" s="111"/>
      <c r="C36" s="182"/>
      <c r="D36" s="111"/>
      <c r="E36" s="112"/>
      <c r="F36" s="68"/>
      <c r="G36" s="68"/>
      <c r="H36" s="68"/>
      <c r="I36" s="26"/>
      <c r="J36" s="69"/>
    </row>
    <row r="37" spans="1:10" s="8" customFormat="1" ht="14.25" customHeight="1">
      <c r="C37" s="33"/>
    </row>
    <row r="38" spans="1:10" s="8" customFormat="1" ht="14.25" customHeight="1">
      <c r="A38" s="192" t="s">
        <v>41</v>
      </c>
      <c r="B38" s="192"/>
      <c r="C38" s="192"/>
      <c r="D38" s="192"/>
      <c r="E38" s="192"/>
      <c r="F38" s="192"/>
      <c r="G38" s="192"/>
      <c r="H38" s="192"/>
      <c r="I38" s="192"/>
      <c r="J38" s="192"/>
    </row>
    <row r="39" spans="1:10" ht="63.75">
      <c r="A39" s="5" t="s">
        <v>1</v>
      </c>
      <c r="B39" s="1"/>
      <c r="C39" s="3"/>
      <c r="D39" s="1"/>
      <c r="E39" s="2" t="s">
        <v>142</v>
      </c>
      <c r="F39" s="2" t="s">
        <v>227</v>
      </c>
      <c r="G39" s="2" t="s">
        <v>306</v>
      </c>
      <c r="H39" s="4" t="s">
        <v>393</v>
      </c>
      <c r="I39" s="4" t="s">
        <v>542</v>
      </c>
      <c r="J39" s="7" t="s">
        <v>541</v>
      </c>
    </row>
    <row r="40" spans="1:10" s="8" customFormat="1" ht="15.75">
      <c r="A40" s="6"/>
      <c r="B40" s="98"/>
      <c r="C40" s="96"/>
      <c r="D40" s="98"/>
      <c r="E40" s="11"/>
      <c r="F40" s="11"/>
      <c r="G40" s="1"/>
      <c r="H40" s="1"/>
      <c r="I40" s="11"/>
      <c r="J40" s="10">
        <f>F40</f>
        <v>0</v>
      </c>
    </row>
    <row r="41" spans="1:10" s="8" customFormat="1" ht="15.75">
      <c r="A41" s="6"/>
      <c r="B41" s="98"/>
      <c r="C41" s="96"/>
      <c r="D41" s="98"/>
      <c r="E41" s="11"/>
      <c r="F41" s="11"/>
      <c r="G41" s="11"/>
      <c r="H41" s="1"/>
      <c r="I41" s="11"/>
      <c r="J41" s="10"/>
    </row>
    <row r="42" spans="1:10" s="8" customFormat="1">
      <c r="B42" s="40"/>
      <c r="C42" s="183"/>
      <c r="D42" s="41"/>
      <c r="E42" s="42"/>
    </row>
    <row r="43" spans="1:10" s="8" customFormat="1" ht="23.25">
      <c r="A43" s="192" t="s">
        <v>28</v>
      </c>
      <c r="B43" s="192"/>
      <c r="C43" s="192"/>
      <c r="D43" s="192"/>
      <c r="E43" s="192"/>
      <c r="F43" s="192"/>
      <c r="G43" s="192"/>
      <c r="H43" s="192"/>
      <c r="I43" s="192"/>
      <c r="J43" s="192"/>
    </row>
    <row r="44" spans="1:10" s="8" customFormat="1" ht="63.75">
      <c r="A44" s="5" t="s">
        <v>1</v>
      </c>
      <c r="B44" s="1"/>
      <c r="C44" s="3"/>
      <c r="D44" s="1"/>
      <c r="E44" s="2" t="s">
        <v>142</v>
      </c>
      <c r="F44" s="2" t="s">
        <v>227</v>
      </c>
      <c r="G44" s="2" t="s">
        <v>306</v>
      </c>
      <c r="H44" s="4" t="s">
        <v>393</v>
      </c>
      <c r="I44" s="4" t="s">
        <v>542</v>
      </c>
      <c r="J44" s="7" t="s">
        <v>541</v>
      </c>
    </row>
    <row r="45" spans="1:10" s="8" customFormat="1" ht="15.75">
      <c r="A45" s="6"/>
      <c r="B45" s="98"/>
      <c r="C45" s="96"/>
      <c r="D45" s="98"/>
      <c r="E45" s="11"/>
      <c r="F45" s="11"/>
      <c r="G45" s="11"/>
      <c r="H45" s="11"/>
      <c r="I45" s="11"/>
      <c r="J45" s="10">
        <f>H45</f>
        <v>0</v>
      </c>
    </row>
    <row r="46" spans="1:10" s="8" customFormat="1">
      <c r="C46" s="33"/>
    </row>
    <row r="47" spans="1:10" ht="23.25">
      <c r="A47" s="192" t="s">
        <v>9</v>
      </c>
      <c r="B47" s="192"/>
      <c r="C47" s="192"/>
      <c r="D47" s="192"/>
      <c r="E47" s="192"/>
      <c r="F47" s="192"/>
      <c r="G47" s="192"/>
      <c r="H47" s="192"/>
      <c r="I47" s="192"/>
      <c r="J47" s="192"/>
    </row>
    <row r="48" spans="1:10" ht="63.75">
      <c r="A48" s="5" t="s">
        <v>1</v>
      </c>
      <c r="B48" s="1"/>
      <c r="C48" s="3"/>
      <c r="D48" s="1"/>
      <c r="E48" s="2" t="s">
        <v>142</v>
      </c>
      <c r="F48" s="2" t="s">
        <v>227</v>
      </c>
      <c r="G48" s="2" t="s">
        <v>306</v>
      </c>
      <c r="H48" s="4" t="s">
        <v>393</v>
      </c>
      <c r="I48" s="4" t="s">
        <v>542</v>
      </c>
      <c r="J48" s="7" t="s">
        <v>541</v>
      </c>
    </row>
    <row r="49" spans="1:15" s="8" customFormat="1" ht="15.75">
      <c r="A49" s="6">
        <v>1</v>
      </c>
      <c r="B49" s="108" t="s">
        <v>207</v>
      </c>
      <c r="C49" s="130" t="s">
        <v>208</v>
      </c>
      <c r="D49" s="108" t="s">
        <v>209</v>
      </c>
      <c r="E49" s="11">
        <f>100</f>
        <v>100</v>
      </c>
      <c r="F49" s="11"/>
      <c r="G49" s="11">
        <f>100</f>
        <v>100</v>
      </c>
      <c r="H49" s="11"/>
      <c r="I49" s="11"/>
      <c r="J49" s="10">
        <f>E49+G49</f>
        <v>200</v>
      </c>
    </row>
    <row r="50" spans="1:15" s="8" customFormat="1" ht="15.75">
      <c r="A50" s="6">
        <v>2</v>
      </c>
      <c r="B50" s="108" t="s">
        <v>637</v>
      </c>
      <c r="C50" s="130" t="s">
        <v>637</v>
      </c>
      <c r="D50" s="108"/>
      <c r="E50" s="11"/>
      <c r="F50" s="11"/>
      <c r="G50" s="11"/>
      <c r="H50" s="11"/>
      <c r="I50" s="11">
        <v>115</v>
      </c>
      <c r="J50" s="10">
        <f>I50</f>
        <v>115</v>
      </c>
    </row>
    <row r="51" spans="1:15" s="8" customFormat="1" ht="15.75">
      <c r="A51" s="6">
        <v>3</v>
      </c>
      <c r="B51" s="108" t="s">
        <v>622</v>
      </c>
      <c r="C51" s="130" t="s">
        <v>387</v>
      </c>
      <c r="D51" s="108"/>
      <c r="E51" s="11"/>
      <c r="F51" s="11"/>
      <c r="G51" s="11"/>
      <c r="H51" s="11"/>
      <c r="I51" s="11">
        <v>111</v>
      </c>
      <c r="J51" s="10">
        <f>I51</f>
        <v>111</v>
      </c>
    </row>
    <row r="52" spans="1:15" s="8" customFormat="1" ht="15.75">
      <c r="A52" s="6">
        <v>4</v>
      </c>
      <c r="B52" s="108" t="s">
        <v>618</v>
      </c>
      <c r="C52" s="130" t="s">
        <v>387</v>
      </c>
      <c r="D52" s="108"/>
      <c r="E52" s="11"/>
      <c r="F52" s="11"/>
      <c r="G52" s="11"/>
      <c r="H52" s="11"/>
      <c r="I52" s="11">
        <v>107</v>
      </c>
      <c r="J52" s="10">
        <f>I52</f>
        <v>107</v>
      </c>
    </row>
    <row r="53" spans="1:15" s="8" customFormat="1" ht="15.75">
      <c r="A53" s="6">
        <v>5</v>
      </c>
      <c r="B53" s="108" t="s">
        <v>228</v>
      </c>
      <c r="C53" s="130" t="s">
        <v>223</v>
      </c>
      <c r="D53" s="108" t="s">
        <v>226</v>
      </c>
      <c r="E53" s="11"/>
      <c r="F53" s="11">
        <f>103</f>
        <v>103</v>
      </c>
      <c r="G53" s="11"/>
      <c r="H53" s="11"/>
      <c r="I53" s="11"/>
      <c r="J53" s="10">
        <f>F53</f>
        <v>103</v>
      </c>
    </row>
    <row r="54" spans="1:15" s="8" customFormat="1" ht="15.75">
      <c r="A54" s="6">
        <v>6</v>
      </c>
      <c r="B54" s="108" t="s">
        <v>229</v>
      </c>
      <c r="C54" s="130" t="s">
        <v>230</v>
      </c>
      <c r="D54" s="108" t="s">
        <v>231</v>
      </c>
      <c r="E54" s="11"/>
      <c r="F54" s="11">
        <f>99</f>
        <v>99</v>
      </c>
      <c r="G54" s="11"/>
      <c r="H54" s="11"/>
      <c r="I54" s="11"/>
      <c r="J54" s="10">
        <f>F54</f>
        <v>99</v>
      </c>
    </row>
    <row r="55" spans="1:15" s="8" customFormat="1" ht="15.75">
      <c r="A55" s="6">
        <v>7</v>
      </c>
      <c r="B55" s="108" t="s">
        <v>638</v>
      </c>
      <c r="C55" s="130" t="s">
        <v>224</v>
      </c>
      <c r="D55" s="108"/>
      <c r="E55" s="11"/>
      <c r="F55" s="11"/>
      <c r="G55" s="11"/>
      <c r="H55" s="11"/>
      <c r="I55" s="11">
        <v>99</v>
      </c>
      <c r="J55" s="10">
        <f>I55</f>
        <v>99</v>
      </c>
    </row>
    <row r="56" spans="1:15" s="8" customFormat="1" ht="15.75">
      <c r="A56" s="6">
        <v>8</v>
      </c>
      <c r="B56" s="108" t="s">
        <v>639</v>
      </c>
      <c r="C56" s="130" t="s">
        <v>387</v>
      </c>
      <c r="D56" s="108"/>
      <c r="E56" s="11"/>
      <c r="F56" s="11"/>
      <c r="G56" s="11"/>
      <c r="H56" s="11"/>
      <c r="I56" s="11">
        <v>95</v>
      </c>
      <c r="J56" s="10">
        <f>I56</f>
        <v>95</v>
      </c>
    </row>
    <row r="57" spans="1:15" s="8" customFormat="1" ht="15.75">
      <c r="A57" s="67"/>
      <c r="B57" s="109"/>
      <c r="C57" s="176"/>
      <c r="D57" s="110"/>
      <c r="E57" s="68"/>
      <c r="F57" s="68"/>
      <c r="G57" s="26"/>
      <c r="H57" s="68"/>
      <c r="I57" s="68"/>
      <c r="J57" s="69"/>
    </row>
    <row r="59" spans="1:15" ht="23.25">
      <c r="A59" s="192" t="s">
        <v>10</v>
      </c>
      <c r="B59" s="192"/>
      <c r="C59" s="192"/>
      <c r="D59" s="192"/>
      <c r="E59" s="192"/>
      <c r="F59" s="192"/>
      <c r="G59" s="192"/>
      <c r="H59" s="192"/>
      <c r="I59" s="192"/>
      <c r="J59" s="192"/>
    </row>
    <row r="60" spans="1:15" ht="63.75">
      <c r="A60" s="5" t="s">
        <v>1</v>
      </c>
      <c r="B60" s="1"/>
      <c r="C60" s="3"/>
      <c r="D60" s="1"/>
      <c r="E60" s="2" t="s">
        <v>142</v>
      </c>
      <c r="F60" s="2" t="s">
        <v>227</v>
      </c>
      <c r="G60" s="2" t="s">
        <v>306</v>
      </c>
      <c r="H60" s="4" t="s">
        <v>393</v>
      </c>
      <c r="I60" s="4" t="s">
        <v>542</v>
      </c>
      <c r="J60" s="7" t="s">
        <v>541</v>
      </c>
      <c r="N60" s="32"/>
      <c r="O60" s="32"/>
    </row>
    <row r="61" spans="1:15" s="8" customFormat="1" ht="15.75">
      <c r="A61" s="6">
        <v>1</v>
      </c>
      <c r="B61" s="108" t="s">
        <v>637</v>
      </c>
      <c r="C61" s="130" t="s">
        <v>637</v>
      </c>
      <c r="D61" s="80"/>
      <c r="E61" s="11"/>
      <c r="F61" s="11"/>
      <c r="G61" s="11"/>
      <c r="H61" s="11"/>
      <c r="I61" s="11">
        <v>106</v>
      </c>
      <c r="J61" s="10">
        <f>I61</f>
        <v>106</v>
      </c>
      <c r="N61" s="32"/>
      <c r="O61" s="32"/>
    </row>
    <row r="62" spans="1:15" s="8" customFormat="1" ht="15.75">
      <c r="A62" s="6">
        <v>2</v>
      </c>
      <c r="B62" s="98" t="s">
        <v>627</v>
      </c>
      <c r="C62" s="96" t="s">
        <v>224</v>
      </c>
      <c r="D62" s="98"/>
      <c r="E62" s="11"/>
      <c r="F62" s="11"/>
      <c r="G62" s="1"/>
      <c r="H62" s="11"/>
      <c r="I62" s="11">
        <f>98</f>
        <v>98</v>
      </c>
      <c r="J62" s="10">
        <f>I62</f>
        <v>98</v>
      </c>
      <c r="N62" s="32"/>
      <c r="O62" s="32"/>
    </row>
    <row r="63" spans="1:15" s="8" customFormat="1">
      <c r="C63" s="184"/>
      <c r="D63" s="25"/>
      <c r="E63" s="25"/>
      <c r="N63" s="32"/>
      <c r="O63" s="32"/>
    </row>
    <row r="64" spans="1:15" ht="23.25">
      <c r="A64" s="192" t="s">
        <v>11</v>
      </c>
      <c r="B64" s="192"/>
      <c r="C64" s="192"/>
      <c r="D64" s="192"/>
      <c r="E64" s="192"/>
      <c r="F64" s="192"/>
      <c r="G64" s="192"/>
      <c r="H64" s="192"/>
      <c r="I64" s="192"/>
      <c r="J64" s="192"/>
      <c r="N64" s="32"/>
      <c r="O64" s="32"/>
    </row>
    <row r="65" spans="1:15" ht="63.75">
      <c r="A65" s="5" t="s">
        <v>1</v>
      </c>
      <c r="B65" s="1"/>
      <c r="C65" s="3"/>
      <c r="D65" s="1"/>
      <c r="E65" s="2" t="s">
        <v>142</v>
      </c>
      <c r="F65" s="2" t="s">
        <v>227</v>
      </c>
      <c r="G65" s="2" t="s">
        <v>306</v>
      </c>
      <c r="H65" s="4" t="s">
        <v>393</v>
      </c>
      <c r="I65" s="4" t="s">
        <v>542</v>
      </c>
      <c r="J65" s="7" t="s">
        <v>541</v>
      </c>
      <c r="N65" s="32"/>
      <c r="O65" s="32"/>
    </row>
    <row r="66" spans="1:15" ht="15.75">
      <c r="A66" s="6"/>
      <c r="B66" s="83"/>
      <c r="C66" s="130"/>
      <c r="D66" s="80"/>
      <c r="E66" s="11"/>
      <c r="F66" s="11"/>
      <c r="G66" s="11"/>
      <c r="H66" s="11"/>
      <c r="I66" s="11"/>
      <c r="J66" s="10">
        <f>E66+H66</f>
        <v>0</v>
      </c>
    </row>
    <row r="68" spans="1:15" s="8" customFormat="1" ht="23.25">
      <c r="A68" s="192" t="s">
        <v>111</v>
      </c>
      <c r="B68" s="192"/>
      <c r="C68" s="192"/>
      <c r="D68" s="192"/>
      <c r="E68" s="192"/>
      <c r="F68" s="192"/>
      <c r="G68" s="192"/>
      <c r="H68" s="192"/>
      <c r="I68" s="192"/>
      <c r="J68" s="192"/>
      <c r="N68" s="32"/>
      <c r="O68" s="32"/>
    </row>
    <row r="69" spans="1:15" ht="63.75">
      <c r="A69" s="5" t="s">
        <v>1</v>
      </c>
      <c r="B69" s="1"/>
      <c r="C69" s="3"/>
      <c r="D69" s="1"/>
      <c r="E69" s="2" t="s">
        <v>142</v>
      </c>
      <c r="F69" s="2" t="s">
        <v>227</v>
      </c>
      <c r="G69" s="2" t="s">
        <v>306</v>
      </c>
      <c r="H69" s="4" t="s">
        <v>393</v>
      </c>
      <c r="I69" s="4" t="s">
        <v>542</v>
      </c>
      <c r="J69" s="7" t="s">
        <v>541</v>
      </c>
    </row>
    <row r="70" spans="1:15" ht="15.75">
      <c r="A70" s="6"/>
      <c r="B70" s="83"/>
      <c r="C70" s="130"/>
      <c r="D70" s="80"/>
      <c r="E70" s="11"/>
      <c r="F70" s="11"/>
      <c r="G70" s="11"/>
      <c r="H70" s="11"/>
      <c r="I70" s="11"/>
      <c r="J70" s="10">
        <f>G70</f>
        <v>0</v>
      </c>
    </row>
    <row r="71" spans="1:15" ht="15.75">
      <c r="A71" s="6"/>
      <c r="B71" s="83"/>
      <c r="C71" s="130"/>
      <c r="D71" s="80"/>
      <c r="E71" s="11"/>
      <c r="F71" s="11"/>
      <c r="G71" s="11"/>
      <c r="H71" s="11"/>
      <c r="I71" s="11"/>
      <c r="J71" s="10">
        <f>G71</f>
        <v>0</v>
      </c>
    </row>
  </sheetData>
  <sortState ref="A49:J56">
    <sortCondition descending="1" ref="J49:J56"/>
  </sortState>
  <mergeCells count="14">
    <mergeCell ref="A68:J68"/>
    <mergeCell ref="A8:J8"/>
    <mergeCell ref="A64:J64"/>
    <mergeCell ref="A1:J1"/>
    <mergeCell ref="A29:J29"/>
    <mergeCell ref="A33:J33"/>
    <mergeCell ref="A47:J47"/>
    <mergeCell ref="A59:J59"/>
    <mergeCell ref="A38:J38"/>
    <mergeCell ref="A43:J43"/>
    <mergeCell ref="A16:J16"/>
    <mergeCell ref="A24:J24"/>
    <mergeCell ref="A12:J12"/>
    <mergeCell ref="A20:J20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7"/>
  <sheetViews>
    <sheetView topLeftCell="A66" zoomScale="80" zoomScaleNormal="80" workbookViewId="0">
      <selection activeCell="A74" sqref="A74:A75"/>
    </sheetView>
  </sheetViews>
  <sheetFormatPr defaultRowHeight="15"/>
  <cols>
    <col min="2" max="2" width="26.28515625" style="160" customWidth="1"/>
    <col min="3" max="3" width="8.5703125" style="160" customWidth="1"/>
    <col min="4" max="4" width="20.140625" style="160" customWidth="1"/>
    <col min="5" max="5" width="16.85546875" style="160" bestFit="1" customWidth="1"/>
    <col min="6" max="6" width="12.5703125" style="8" customWidth="1"/>
    <col min="7" max="7" width="10.42578125" style="8" customWidth="1"/>
    <col min="8" max="8" width="9.28515625" style="8" customWidth="1"/>
    <col min="9" max="9" width="10.140625" customWidth="1"/>
  </cols>
  <sheetData>
    <row r="1" spans="1:11" s="8" customFormat="1" ht="23.25">
      <c r="A1" s="192" t="s">
        <v>259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s="8" customFormat="1" ht="76.5">
      <c r="A2" s="5" t="s">
        <v>1</v>
      </c>
      <c r="B2" s="157"/>
      <c r="C2" s="157"/>
      <c r="D2" s="157"/>
      <c r="E2" s="158"/>
      <c r="F2" s="2" t="s">
        <v>142</v>
      </c>
      <c r="G2" s="2" t="s">
        <v>227</v>
      </c>
      <c r="H2" s="2" t="s">
        <v>306</v>
      </c>
      <c r="I2" s="4" t="s">
        <v>393</v>
      </c>
      <c r="J2" s="4" t="s">
        <v>542</v>
      </c>
      <c r="K2" s="7" t="s">
        <v>541</v>
      </c>
    </row>
    <row r="3" spans="1:11" s="8" customFormat="1" ht="15.75">
      <c r="A3" s="5">
        <v>1</v>
      </c>
      <c r="B3" s="156" t="s">
        <v>260</v>
      </c>
      <c r="C3" s="156">
        <v>2018</v>
      </c>
      <c r="D3" s="159" t="s">
        <v>230</v>
      </c>
      <c r="E3" s="156" t="s">
        <v>231</v>
      </c>
      <c r="F3" s="15"/>
      <c r="G3" s="15">
        <f>100</f>
        <v>100</v>
      </c>
      <c r="H3" s="15"/>
      <c r="I3" s="15"/>
      <c r="J3" s="15">
        <v>124</v>
      </c>
      <c r="K3" s="7">
        <f>G3+J3</f>
        <v>224</v>
      </c>
    </row>
    <row r="4" spans="1:11" s="8" customFormat="1" ht="15.75">
      <c r="A4" s="5">
        <v>2</v>
      </c>
      <c r="B4" s="156" t="s">
        <v>640</v>
      </c>
      <c r="C4" s="156"/>
      <c r="D4" s="159" t="s">
        <v>601</v>
      </c>
      <c r="E4" s="156"/>
      <c r="F4" s="15"/>
      <c r="G4" s="15"/>
      <c r="H4" s="15"/>
      <c r="I4" s="15"/>
      <c r="J4" s="15">
        <f>102</f>
        <v>102</v>
      </c>
      <c r="K4" s="7">
        <f>J4</f>
        <v>102</v>
      </c>
    </row>
    <row r="5" spans="1:11" s="8" customFormat="1">
      <c r="B5" s="160"/>
      <c r="C5" s="160"/>
      <c r="D5" s="160"/>
      <c r="E5" s="160"/>
    </row>
    <row r="6" spans="1:11" ht="23.25">
      <c r="A6" s="192" t="s">
        <v>42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</row>
    <row r="7" spans="1:11" ht="76.5">
      <c r="A7" s="5" t="s">
        <v>1</v>
      </c>
      <c r="B7" s="157"/>
      <c r="C7" s="157"/>
      <c r="D7" s="157"/>
      <c r="E7" s="158"/>
      <c r="F7" s="2" t="s">
        <v>142</v>
      </c>
      <c r="G7" s="2" t="s">
        <v>227</v>
      </c>
      <c r="H7" s="2" t="s">
        <v>306</v>
      </c>
      <c r="I7" s="4" t="s">
        <v>393</v>
      </c>
      <c r="J7" s="4" t="s">
        <v>542</v>
      </c>
      <c r="K7" s="7" t="s">
        <v>541</v>
      </c>
    </row>
    <row r="8" spans="1:11" s="8" customFormat="1" ht="15.75">
      <c r="A8" s="5">
        <v>1</v>
      </c>
      <c r="B8" s="156" t="s">
        <v>187</v>
      </c>
      <c r="C8" s="156">
        <v>2015</v>
      </c>
      <c r="D8" s="159" t="s">
        <v>86</v>
      </c>
      <c r="E8" s="156" t="s">
        <v>182</v>
      </c>
      <c r="F8" s="15">
        <v>99</v>
      </c>
      <c r="G8" s="15"/>
      <c r="H8" s="15">
        <f>118</f>
        <v>118</v>
      </c>
      <c r="I8" s="15">
        <f>107</f>
        <v>107</v>
      </c>
      <c r="J8" s="15">
        <f>96</f>
        <v>96</v>
      </c>
      <c r="K8" s="7">
        <f>F8+H8+I8+J8</f>
        <v>420</v>
      </c>
    </row>
    <row r="9" spans="1:11" s="8" customFormat="1" ht="15.75">
      <c r="A9" s="5">
        <v>2</v>
      </c>
      <c r="B9" s="156" t="s">
        <v>181</v>
      </c>
      <c r="C9" s="156">
        <v>2013</v>
      </c>
      <c r="D9" s="159" t="s">
        <v>86</v>
      </c>
      <c r="E9" s="156" t="s">
        <v>182</v>
      </c>
      <c r="F9" s="15">
        <v>118</v>
      </c>
      <c r="G9" s="2"/>
      <c r="H9" s="15">
        <f>103</f>
        <v>103</v>
      </c>
      <c r="I9" s="15">
        <v>87</v>
      </c>
      <c r="J9" s="15">
        <v>96</v>
      </c>
      <c r="K9" s="7">
        <f>F9+H9+I9+J9</f>
        <v>404</v>
      </c>
    </row>
    <row r="10" spans="1:11" s="8" customFormat="1" ht="15.75">
      <c r="A10" s="5">
        <v>3</v>
      </c>
      <c r="B10" s="156" t="s">
        <v>237</v>
      </c>
      <c r="C10" s="156">
        <v>2013</v>
      </c>
      <c r="D10" s="159" t="s">
        <v>230</v>
      </c>
      <c r="E10" s="156" t="s">
        <v>231</v>
      </c>
      <c r="F10" s="15"/>
      <c r="G10" s="15">
        <v>135</v>
      </c>
      <c r="H10" s="15"/>
      <c r="I10" s="15"/>
      <c r="J10" s="15">
        <f>215</f>
        <v>215</v>
      </c>
      <c r="K10" s="7">
        <f>G10+J10</f>
        <v>350</v>
      </c>
    </row>
    <row r="11" spans="1:11" s="8" customFormat="1" ht="15.75">
      <c r="A11" s="5">
        <v>4</v>
      </c>
      <c r="B11" s="156" t="s">
        <v>420</v>
      </c>
      <c r="C11" s="156">
        <v>2018</v>
      </c>
      <c r="D11" s="159" t="s">
        <v>387</v>
      </c>
      <c r="E11" s="156" t="s">
        <v>388</v>
      </c>
      <c r="F11" s="15"/>
      <c r="G11" s="15"/>
      <c r="H11" s="15"/>
      <c r="I11" s="15">
        <v>127</v>
      </c>
      <c r="J11" s="15">
        <f>215</f>
        <v>215</v>
      </c>
      <c r="K11" s="7">
        <f>I11+J11</f>
        <v>342</v>
      </c>
    </row>
    <row r="12" spans="1:11" s="8" customFormat="1" ht="15.75">
      <c r="A12" s="5">
        <v>5</v>
      </c>
      <c r="B12" s="156" t="s">
        <v>419</v>
      </c>
      <c r="C12" s="156">
        <v>2017</v>
      </c>
      <c r="D12" s="159" t="s">
        <v>387</v>
      </c>
      <c r="E12" s="156" t="s">
        <v>388</v>
      </c>
      <c r="F12" s="15"/>
      <c r="G12" s="15"/>
      <c r="H12" s="15"/>
      <c r="I12" s="15">
        <v>135</v>
      </c>
      <c r="J12" s="15">
        <v>186</v>
      </c>
      <c r="K12" s="7">
        <f>I12+J12</f>
        <v>321</v>
      </c>
    </row>
    <row r="13" spans="1:11" s="8" customFormat="1" ht="15.75">
      <c r="A13" s="5">
        <v>6</v>
      </c>
      <c r="B13" s="156" t="s">
        <v>333</v>
      </c>
      <c r="C13" s="156">
        <v>2014</v>
      </c>
      <c r="D13" s="159" t="s">
        <v>208</v>
      </c>
      <c r="E13" s="156" t="s">
        <v>209</v>
      </c>
      <c r="F13" s="15"/>
      <c r="G13" s="15"/>
      <c r="H13" s="15">
        <v>138</v>
      </c>
      <c r="I13" s="15"/>
      <c r="J13" s="15">
        <v>172</v>
      </c>
      <c r="K13" s="7">
        <f>H13+J13</f>
        <v>310</v>
      </c>
    </row>
    <row r="14" spans="1:11" s="8" customFormat="1" ht="15.75">
      <c r="A14" s="5">
        <v>7</v>
      </c>
      <c r="B14" s="156" t="s">
        <v>421</v>
      </c>
      <c r="C14" s="156">
        <v>2016</v>
      </c>
      <c r="D14" s="159" t="s">
        <v>387</v>
      </c>
      <c r="E14" s="156" t="s">
        <v>388</v>
      </c>
      <c r="F14" s="15"/>
      <c r="G14" s="15"/>
      <c r="H14" s="15"/>
      <c r="I14" s="15">
        <v>123</v>
      </c>
      <c r="J14" s="15">
        <v>186</v>
      </c>
      <c r="K14" s="7">
        <f>I14+J14</f>
        <v>309</v>
      </c>
    </row>
    <row r="15" spans="1:11" s="8" customFormat="1" ht="15.75">
      <c r="A15" s="5">
        <v>8</v>
      </c>
      <c r="B15" s="156" t="s">
        <v>332</v>
      </c>
      <c r="C15" s="156">
        <v>2015</v>
      </c>
      <c r="D15" s="159" t="s">
        <v>208</v>
      </c>
      <c r="E15" s="156" t="s">
        <v>209</v>
      </c>
      <c r="F15" s="15"/>
      <c r="G15" s="15"/>
      <c r="H15" s="15">
        <v>142</v>
      </c>
      <c r="I15" s="15"/>
      <c r="J15" s="15">
        <v>163</v>
      </c>
      <c r="K15" s="7">
        <f>H15+J15</f>
        <v>305</v>
      </c>
    </row>
    <row r="16" spans="1:11" s="8" customFormat="1" ht="15.75">
      <c r="A16" s="5">
        <v>9</v>
      </c>
      <c r="B16" s="156" t="s">
        <v>423</v>
      </c>
      <c r="C16" s="156">
        <v>2015</v>
      </c>
      <c r="D16" s="159" t="s">
        <v>387</v>
      </c>
      <c r="E16" s="156" t="s">
        <v>388</v>
      </c>
      <c r="F16" s="15"/>
      <c r="G16" s="15"/>
      <c r="H16" s="15"/>
      <c r="I16" s="15">
        <v>107</v>
      </c>
      <c r="J16" s="15">
        <v>186</v>
      </c>
      <c r="K16" s="7">
        <f>I16+J16</f>
        <v>293</v>
      </c>
    </row>
    <row r="17" spans="1:11" s="8" customFormat="1" ht="15.75">
      <c r="A17" s="5">
        <v>10</v>
      </c>
      <c r="B17" s="156" t="s">
        <v>238</v>
      </c>
      <c r="C17" s="156">
        <v>2013</v>
      </c>
      <c r="D17" s="159" t="s">
        <v>230</v>
      </c>
      <c r="E17" s="156" t="s">
        <v>231</v>
      </c>
      <c r="F17" s="15"/>
      <c r="G17" s="15">
        <v>131</v>
      </c>
      <c r="H17" s="15"/>
      <c r="I17" s="15">
        <f>147</f>
        <v>147</v>
      </c>
      <c r="J17" s="15"/>
      <c r="K17" s="7">
        <f>G17+I17</f>
        <v>278</v>
      </c>
    </row>
    <row r="18" spans="1:11" s="8" customFormat="1" ht="15.75">
      <c r="A18" s="5">
        <v>11</v>
      </c>
      <c r="B18" s="156" t="s">
        <v>239</v>
      </c>
      <c r="C18" s="156">
        <v>2013</v>
      </c>
      <c r="D18" s="159" t="s">
        <v>230</v>
      </c>
      <c r="E18" s="156" t="s">
        <v>231</v>
      </c>
      <c r="F18" s="15"/>
      <c r="G18" s="15">
        <v>127</v>
      </c>
      <c r="H18" s="15"/>
      <c r="I18" s="15">
        <f>143</f>
        <v>143</v>
      </c>
      <c r="J18" s="15"/>
      <c r="K18" s="7">
        <f>G18+I18</f>
        <v>270</v>
      </c>
    </row>
    <row r="19" spans="1:11" s="8" customFormat="1" ht="15.75">
      <c r="A19" s="5">
        <v>12</v>
      </c>
      <c r="B19" s="156" t="s">
        <v>190</v>
      </c>
      <c r="C19" s="156">
        <v>2014</v>
      </c>
      <c r="D19" s="159" t="s">
        <v>86</v>
      </c>
      <c r="E19" s="156" t="s">
        <v>182</v>
      </c>
      <c r="F19" s="15">
        <v>88</v>
      </c>
      <c r="G19" s="15"/>
      <c r="H19" s="15">
        <f>89</f>
        <v>89</v>
      </c>
      <c r="I19" s="15">
        <v>87</v>
      </c>
      <c r="J19" s="15"/>
      <c r="K19" s="7">
        <f>F19+H19+I19</f>
        <v>264</v>
      </c>
    </row>
    <row r="20" spans="1:11" s="8" customFormat="1" ht="15.75">
      <c r="A20" s="5">
        <v>13</v>
      </c>
      <c r="B20" s="156" t="s">
        <v>336</v>
      </c>
      <c r="C20" s="156">
        <v>2014</v>
      </c>
      <c r="D20" s="159" t="s">
        <v>208</v>
      </c>
      <c r="E20" s="156" t="s">
        <v>209</v>
      </c>
      <c r="F20" s="15"/>
      <c r="G20" s="15"/>
      <c r="H20" s="15">
        <v>126</v>
      </c>
      <c r="I20" s="15"/>
      <c r="J20" s="15">
        <v>135</v>
      </c>
      <c r="K20" s="7">
        <f>H20+J20</f>
        <v>261</v>
      </c>
    </row>
    <row r="21" spans="1:11" s="8" customFormat="1" ht="15.75">
      <c r="A21" s="5">
        <v>13</v>
      </c>
      <c r="B21" s="156" t="s">
        <v>424</v>
      </c>
      <c r="C21" s="156">
        <v>2015</v>
      </c>
      <c r="D21" s="159" t="s">
        <v>387</v>
      </c>
      <c r="E21" s="156" t="s">
        <v>388</v>
      </c>
      <c r="F21" s="15"/>
      <c r="G21" s="15"/>
      <c r="H21" s="15"/>
      <c r="I21" s="15">
        <v>107</v>
      </c>
      <c r="J21" s="15">
        <v>154</v>
      </c>
      <c r="K21" s="7">
        <f>I21+J21</f>
        <v>261</v>
      </c>
    </row>
    <row r="22" spans="1:11" s="8" customFormat="1" ht="15.75">
      <c r="A22" s="5">
        <v>15</v>
      </c>
      <c r="B22" s="156" t="s">
        <v>240</v>
      </c>
      <c r="C22" s="156">
        <v>2014</v>
      </c>
      <c r="D22" s="159" t="s">
        <v>230</v>
      </c>
      <c r="E22" s="156" t="s">
        <v>231</v>
      </c>
      <c r="F22" s="15"/>
      <c r="G22" s="15">
        <v>123</v>
      </c>
      <c r="H22" s="15"/>
      <c r="I22" s="15">
        <f>131</f>
        <v>131</v>
      </c>
      <c r="J22" s="15"/>
      <c r="K22" s="7">
        <f>G22+I22</f>
        <v>254</v>
      </c>
    </row>
    <row r="23" spans="1:11" s="8" customFormat="1" ht="15.75">
      <c r="A23" s="5">
        <v>16</v>
      </c>
      <c r="B23" s="156" t="s">
        <v>334</v>
      </c>
      <c r="C23" s="156">
        <v>2015</v>
      </c>
      <c r="D23" s="159" t="s">
        <v>208</v>
      </c>
      <c r="E23" s="156" t="s">
        <v>209</v>
      </c>
      <c r="F23" s="15"/>
      <c r="G23" s="15"/>
      <c r="H23" s="15">
        <v>134</v>
      </c>
      <c r="I23" s="15"/>
      <c r="J23" s="15">
        <f>96</f>
        <v>96</v>
      </c>
      <c r="K23" s="7">
        <f>H23+J23</f>
        <v>230</v>
      </c>
    </row>
    <row r="24" spans="1:11" s="8" customFormat="1" ht="15.75">
      <c r="A24" s="5">
        <v>17</v>
      </c>
      <c r="B24" s="156" t="s">
        <v>335</v>
      </c>
      <c r="C24" s="156">
        <v>2015</v>
      </c>
      <c r="D24" s="159" t="s">
        <v>208</v>
      </c>
      <c r="E24" s="156" t="s">
        <v>209</v>
      </c>
      <c r="F24" s="15"/>
      <c r="G24" s="15"/>
      <c r="H24" s="15">
        <v>130</v>
      </c>
      <c r="I24" s="15"/>
      <c r="J24" s="15">
        <f>96</f>
        <v>96</v>
      </c>
      <c r="K24" s="7">
        <f>H24+J24</f>
        <v>226</v>
      </c>
    </row>
    <row r="25" spans="1:11" s="8" customFormat="1" ht="15.75">
      <c r="A25" s="5">
        <v>18</v>
      </c>
      <c r="B25" s="156" t="s">
        <v>185</v>
      </c>
      <c r="C25" s="156">
        <v>2014</v>
      </c>
      <c r="D25" s="159" t="s">
        <v>86</v>
      </c>
      <c r="E25" s="156" t="s">
        <v>182</v>
      </c>
      <c r="F25" s="15">
        <v>107</v>
      </c>
      <c r="G25" s="15"/>
      <c r="H25" s="15">
        <f>111</f>
        <v>111</v>
      </c>
      <c r="I25" s="15"/>
      <c r="J25" s="15"/>
      <c r="K25" s="7">
        <f>F25+H25</f>
        <v>218</v>
      </c>
    </row>
    <row r="26" spans="1:11" s="8" customFormat="1" ht="15.75">
      <c r="A26" s="5">
        <v>19</v>
      </c>
      <c r="B26" s="156" t="s">
        <v>433</v>
      </c>
      <c r="C26" s="156"/>
      <c r="D26" s="159" t="s">
        <v>601</v>
      </c>
      <c r="E26" s="156"/>
      <c r="F26" s="15"/>
      <c r="G26" s="15"/>
      <c r="H26" s="15"/>
      <c r="I26" s="15"/>
      <c r="J26" s="15">
        <v>207</v>
      </c>
      <c r="K26" s="5">
        <f>J26</f>
        <v>207</v>
      </c>
    </row>
    <row r="27" spans="1:11" s="8" customFormat="1" ht="15.75">
      <c r="A27" s="5">
        <v>19</v>
      </c>
      <c r="B27" s="156" t="s">
        <v>641</v>
      </c>
      <c r="C27" s="156"/>
      <c r="D27" s="159" t="s">
        <v>387</v>
      </c>
      <c r="E27" s="156"/>
      <c r="F27" s="15"/>
      <c r="G27" s="15"/>
      <c r="H27" s="15"/>
      <c r="I27" s="15"/>
      <c r="J27" s="15">
        <v>207</v>
      </c>
      <c r="K27" s="5">
        <f>J27</f>
        <v>207</v>
      </c>
    </row>
    <row r="28" spans="1:11" s="8" customFormat="1" ht="15.75">
      <c r="A28" s="5">
        <v>21</v>
      </c>
      <c r="B28" s="156" t="s">
        <v>245</v>
      </c>
      <c r="C28" s="156">
        <v>2013</v>
      </c>
      <c r="D28" s="159" t="s">
        <v>230</v>
      </c>
      <c r="E28" s="156" t="s">
        <v>231</v>
      </c>
      <c r="F28" s="15"/>
      <c r="G28" s="15">
        <v>97</v>
      </c>
      <c r="H28" s="15"/>
      <c r="I28" s="15">
        <f>107</f>
        <v>107</v>
      </c>
      <c r="J28" s="15"/>
      <c r="K28" s="7">
        <f>G28+I28</f>
        <v>204</v>
      </c>
    </row>
    <row r="29" spans="1:11" s="8" customFormat="1" ht="15.75">
      <c r="A29" s="5">
        <v>22</v>
      </c>
      <c r="B29" s="156" t="s">
        <v>243</v>
      </c>
      <c r="C29" s="156">
        <v>2014</v>
      </c>
      <c r="D29" s="159" t="s">
        <v>230</v>
      </c>
      <c r="E29" s="156" t="s">
        <v>231</v>
      </c>
      <c r="F29" s="15"/>
      <c r="G29" s="15">
        <v>109</v>
      </c>
      <c r="H29" s="15"/>
      <c r="I29" s="15">
        <v>87</v>
      </c>
      <c r="J29" s="15"/>
      <c r="K29" s="7">
        <f>G29+I29</f>
        <v>196</v>
      </c>
    </row>
    <row r="30" spans="1:11" s="8" customFormat="1" ht="15.75">
      <c r="A30" s="5">
        <v>23</v>
      </c>
      <c r="B30" s="156" t="s">
        <v>422</v>
      </c>
      <c r="C30" s="156">
        <v>2016</v>
      </c>
      <c r="D30" s="159" t="s">
        <v>307</v>
      </c>
      <c r="E30" s="156" t="s">
        <v>182</v>
      </c>
      <c r="F30" s="15"/>
      <c r="G30" s="15"/>
      <c r="H30" s="15"/>
      <c r="I30" s="15">
        <f>107</f>
        <v>107</v>
      </c>
      <c r="J30" s="15">
        <f>76</f>
        <v>76</v>
      </c>
      <c r="K30" s="7">
        <f>I30+J30</f>
        <v>183</v>
      </c>
    </row>
    <row r="31" spans="1:11" s="8" customFormat="1" ht="15.75">
      <c r="A31" s="5">
        <v>24</v>
      </c>
      <c r="B31" s="156" t="s">
        <v>188</v>
      </c>
      <c r="C31" s="156">
        <v>2015</v>
      </c>
      <c r="D31" s="159" t="s">
        <v>86</v>
      </c>
      <c r="E31" s="156" t="s">
        <v>182</v>
      </c>
      <c r="F31" s="15">
        <v>88</v>
      </c>
      <c r="G31" s="15"/>
      <c r="H31" s="15">
        <f>89</f>
        <v>89</v>
      </c>
      <c r="I31" s="15"/>
      <c r="J31" s="15"/>
      <c r="K31" s="7">
        <f>F31+H31</f>
        <v>177</v>
      </c>
    </row>
    <row r="32" spans="1:11" s="8" customFormat="1" ht="15.75">
      <c r="A32" s="5">
        <v>25</v>
      </c>
      <c r="B32" s="156" t="s">
        <v>642</v>
      </c>
      <c r="C32" s="156"/>
      <c r="D32" s="159" t="s">
        <v>387</v>
      </c>
      <c r="E32" s="156"/>
      <c r="F32" s="15"/>
      <c r="G32" s="15"/>
      <c r="H32" s="15"/>
      <c r="I32" s="15"/>
      <c r="J32" s="15">
        <v>172</v>
      </c>
      <c r="K32" s="5">
        <f>J32</f>
        <v>172</v>
      </c>
    </row>
    <row r="33" spans="1:11" s="8" customFormat="1" ht="15.75">
      <c r="A33" s="5">
        <v>26</v>
      </c>
      <c r="B33" s="156" t="s">
        <v>643</v>
      </c>
      <c r="C33" s="156"/>
      <c r="D33" s="159" t="s">
        <v>387</v>
      </c>
      <c r="E33" s="156"/>
      <c r="F33" s="15"/>
      <c r="G33" s="15"/>
      <c r="H33" s="15"/>
      <c r="I33" s="15"/>
      <c r="J33" s="15">
        <v>163</v>
      </c>
      <c r="K33" s="5">
        <f>J33</f>
        <v>163</v>
      </c>
    </row>
    <row r="34" spans="1:11" s="8" customFormat="1" ht="15.75">
      <c r="A34" s="5">
        <v>27</v>
      </c>
      <c r="B34" s="156" t="s">
        <v>644</v>
      </c>
      <c r="C34" s="156"/>
      <c r="D34" s="159" t="s">
        <v>387</v>
      </c>
      <c r="E34" s="156"/>
      <c r="F34" s="15"/>
      <c r="G34" s="15"/>
      <c r="H34" s="15"/>
      <c r="I34" s="15"/>
      <c r="J34" s="15">
        <v>158</v>
      </c>
      <c r="K34" s="5">
        <f>J34</f>
        <v>158</v>
      </c>
    </row>
    <row r="35" spans="1:11" s="8" customFormat="1" ht="15.75">
      <c r="A35" s="5">
        <v>28</v>
      </c>
      <c r="B35" s="156" t="s">
        <v>417</v>
      </c>
      <c r="C35" s="156">
        <v>2013</v>
      </c>
      <c r="D35" s="159" t="s">
        <v>387</v>
      </c>
      <c r="E35" s="156" t="s">
        <v>388</v>
      </c>
      <c r="F35" s="15"/>
      <c r="G35" s="15"/>
      <c r="H35" s="15"/>
      <c r="I35" s="15">
        <v>151</v>
      </c>
      <c r="J35" s="15"/>
      <c r="K35" s="7">
        <f>I35</f>
        <v>151</v>
      </c>
    </row>
    <row r="36" spans="1:11" s="8" customFormat="1" ht="15.75">
      <c r="A36" s="5">
        <v>29</v>
      </c>
      <c r="B36" s="156" t="s">
        <v>173</v>
      </c>
      <c r="C36" s="156">
        <v>2013</v>
      </c>
      <c r="D36" s="159" t="s">
        <v>140</v>
      </c>
      <c r="E36" s="156" t="s">
        <v>174</v>
      </c>
      <c r="F36" s="15">
        <v>142</v>
      </c>
      <c r="G36" s="15"/>
      <c r="H36" s="15"/>
      <c r="I36" s="15"/>
      <c r="J36" s="15"/>
      <c r="K36" s="7">
        <f>F36</f>
        <v>142</v>
      </c>
    </row>
    <row r="37" spans="1:11" s="8" customFormat="1" ht="15.75">
      <c r="A37" s="5">
        <v>30</v>
      </c>
      <c r="B37" s="156" t="s">
        <v>236</v>
      </c>
      <c r="C37" s="156">
        <v>2012</v>
      </c>
      <c r="D37" s="159" t="s">
        <v>230</v>
      </c>
      <c r="E37" s="156" t="s">
        <v>231</v>
      </c>
      <c r="F37" s="15"/>
      <c r="G37" s="15">
        <v>139</v>
      </c>
      <c r="H37" s="15"/>
      <c r="I37" s="15"/>
      <c r="J37" s="15"/>
      <c r="K37" s="7">
        <f>G37</f>
        <v>139</v>
      </c>
    </row>
    <row r="38" spans="1:11" s="8" customFormat="1" ht="15.75">
      <c r="A38" s="5">
        <v>30</v>
      </c>
      <c r="B38" s="156" t="s">
        <v>418</v>
      </c>
      <c r="C38" s="156">
        <v>2013</v>
      </c>
      <c r="D38" s="159" t="s">
        <v>387</v>
      </c>
      <c r="E38" s="156" t="s">
        <v>388</v>
      </c>
      <c r="F38" s="15"/>
      <c r="G38" s="15"/>
      <c r="H38" s="15"/>
      <c r="I38" s="15">
        <v>139</v>
      </c>
      <c r="J38" s="15"/>
      <c r="K38" s="7">
        <f>I38</f>
        <v>139</v>
      </c>
    </row>
    <row r="39" spans="1:11" s="8" customFormat="1" ht="15.75">
      <c r="A39" s="5">
        <v>32</v>
      </c>
      <c r="B39" s="156" t="s">
        <v>175</v>
      </c>
      <c r="C39" s="156">
        <v>2013</v>
      </c>
      <c r="D39" s="159" t="s">
        <v>140</v>
      </c>
      <c r="E39" s="156" t="s">
        <v>176</v>
      </c>
      <c r="F39" s="15">
        <v>138</v>
      </c>
      <c r="G39" s="15"/>
      <c r="H39" s="15"/>
      <c r="I39" s="15"/>
      <c r="J39" s="15"/>
      <c r="K39" s="7">
        <f>F39</f>
        <v>138</v>
      </c>
    </row>
    <row r="40" spans="1:11" s="8" customFormat="1" ht="15.75">
      <c r="A40" s="5">
        <v>33</v>
      </c>
      <c r="B40" s="156" t="s">
        <v>645</v>
      </c>
      <c r="C40" s="156"/>
      <c r="D40" s="159" t="s">
        <v>387</v>
      </c>
      <c r="E40" s="156"/>
      <c r="F40" s="15"/>
      <c r="G40" s="15"/>
      <c r="H40" s="15"/>
      <c r="I40" s="15"/>
      <c r="J40" s="15">
        <v>135</v>
      </c>
      <c r="K40" s="5">
        <f>J40</f>
        <v>135</v>
      </c>
    </row>
    <row r="41" spans="1:11" s="8" customFormat="1" ht="15.75">
      <c r="A41" s="5">
        <v>34</v>
      </c>
      <c r="B41" s="156" t="s">
        <v>177</v>
      </c>
      <c r="C41" s="156">
        <v>2013</v>
      </c>
      <c r="D41" s="159" t="s">
        <v>140</v>
      </c>
      <c r="E41" s="156" t="s">
        <v>176</v>
      </c>
      <c r="F41" s="15">
        <v>134</v>
      </c>
      <c r="G41" s="15"/>
      <c r="H41" s="15"/>
      <c r="I41" s="15"/>
      <c r="J41" s="15"/>
      <c r="K41" s="7">
        <f>F41</f>
        <v>134</v>
      </c>
    </row>
    <row r="42" spans="1:11" s="8" customFormat="1" ht="15.75">
      <c r="A42" s="5">
        <v>35</v>
      </c>
      <c r="B42" s="156" t="s">
        <v>178</v>
      </c>
      <c r="C42" s="156">
        <v>2014</v>
      </c>
      <c r="D42" s="159" t="s">
        <v>140</v>
      </c>
      <c r="E42" s="156" t="s">
        <v>176</v>
      </c>
      <c r="F42" s="15">
        <v>130</v>
      </c>
      <c r="G42" s="15"/>
      <c r="H42" s="15"/>
      <c r="I42" s="15"/>
      <c r="J42" s="15"/>
      <c r="K42" s="7">
        <f>F42</f>
        <v>130</v>
      </c>
    </row>
    <row r="43" spans="1:11" s="8" customFormat="1" ht="15.75">
      <c r="A43" s="5">
        <v>36</v>
      </c>
      <c r="B43" s="156" t="s">
        <v>179</v>
      </c>
      <c r="C43" s="156">
        <v>2013</v>
      </c>
      <c r="D43" s="159" t="s">
        <v>140</v>
      </c>
      <c r="E43" s="156" t="s">
        <v>176</v>
      </c>
      <c r="F43" s="15">
        <v>126</v>
      </c>
      <c r="G43" s="15"/>
      <c r="H43" s="15"/>
      <c r="I43" s="15"/>
      <c r="J43" s="15"/>
      <c r="K43" s="7">
        <f>F43</f>
        <v>126</v>
      </c>
    </row>
    <row r="44" spans="1:11" s="8" customFormat="1" ht="15.75">
      <c r="A44" s="5">
        <v>37</v>
      </c>
      <c r="B44" s="156" t="s">
        <v>180</v>
      </c>
      <c r="C44" s="156">
        <v>2013</v>
      </c>
      <c r="D44" s="159" t="s">
        <v>140</v>
      </c>
      <c r="E44" s="156" t="s">
        <v>176</v>
      </c>
      <c r="F44" s="15">
        <v>122</v>
      </c>
      <c r="G44" s="2"/>
      <c r="H44" s="15"/>
      <c r="I44" s="2"/>
      <c r="J44" s="4"/>
      <c r="K44" s="7">
        <f>F44</f>
        <v>122</v>
      </c>
    </row>
    <row r="45" spans="1:11" s="8" customFormat="1" ht="15.75">
      <c r="A45" s="5">
        <v>37</v>
      </c>
      <c r="B45" s="156" t="s">
        <v>337</v>
      </c>
      <c r="C45" s="156">
        <v>2016</v>
      </c>
      <c r="D45" s="159" t="s">
        <v>208</v>
      </c>
      <c r="E45" s="156" t="s">
        <v>209</v>
      </c>
      <c r="F45" s="15"/>
      <c r="G45" s="15"/>
      <c r="H45" s="15">
        <v>122</v>
      </c>
      <c r="I45" s="15"/>
      <c r="J45" s="15"/>
      <c r="K45" s="7">
        <f>H45</f>
        <v>122</v>
      </c>
    </row>
    <row r="46" spans="1:11" s="8" customFormat="1" ht="15.75">
      <c r="A46" s="5">
        <v>39</v>
      </c>
      <c r="B46" s="156" t="s">
        <v>241</v>
      </c>
      <c r="C46" s="156">
        <v>2013</v>
      </c>
      <c r="D46" s="159" t="s">
        <v>230</v>
      </c>
      <c r="E46" s="156" t="s">
        <v>231</v>
      </c>
      <c r="F46" s="15"/>
      <c r="G46" s="15">
        <v>119</v>
      </c>
      <c r="H46" s="15"/>
      <c r="I46" s="15"/>
      <c r="J46" s="15"/>
      <c r="K46" s="7">
        <f>G46</f>
        <v>119</v>
      </c>
    </row>
    <row r="47" spans="1:11" s="8" customFormat="1" ht="15.75">
      <c r="A47" s="5">
        <v>40</v>
      </c>
      <c r="B47" s="156" t="s">
        <v>183</v>
      </c>
      <c r="C47" s="156">
        <v>2013</v>
      </c>
      <c r="D47" s="159" t="s">
        <v>140</v>
      </c>
      <c r="E47" s="156" t="s">
        <v>176</v>
      </c>
      <c r="F47" s="15">
        <v>114</v>
      </c>
      <c r="G47" s="2"/>
      <c r="H47" s="15"/>
      <c r="I47" s="2"/>
      <c r="J47" s="4"/>
      <c r="K47" s="7">
        <f>F47</f>
        <v>114</v>
      </c>
    </row>
    <row r="48" spans="1:11" s="8" customFormat="1" ht="15.75">
      <c r="A48" s="5">
        <v>41</v>
      </c>
      <c r="B48" s="156" t="s">
        <v>338</v>
      </c>
      <c r="C48" s="156">
        <v>2015</v>
      </c>
      <c r="D48" s="159" t="s">
        <v>308</v>
      </c>
      <c r="E48" s="156" t="s">
        <v>182</v>
      </c>
      <c r="F48" s="15"/>
      <c r="G48" s="15"/>
      <c r="H48" s="15">
        <f>111</f>
        <v>111</v>
      </c>
      <c r="I48" s="15"/>
      <c r="J48" s="15"/>
      <c r="K48" s="7">
        <f>H48</f>
        <v>111</v>
      </c>
    </row>
    <row r="49" spans="1:11" s="8" customFormat="1" ht="15.75">
      <c r="A49" s="5">
        <v>42</v>
      </c>
      <c r="B49" s="156" t="s">
        <v>242</v>
      </c>
      <c r="C49" s="156">
        <v>2012</v>
      </c>
      <c r="D49" s="159" t="s">
        <v>230</v>
      </c>
      <c r="E49" s="156" t="s">
        <v>231</v>
      </c>
      <c r="F49" s="15"/>
      <c r="G49" s="15">
        <v>109</v>
      </c>
      <c r="H49" s="15"/>
      <c r="I49" s="15"/>
      <c r="J49" s="15"/>
      <c r="K49" s="7">
        <f>G49</f>
        <v>109</v>
      </c>
    </row>
    <row r="50" spans="1:11" s="8" customFormat="1" ht="15.75">
      <c r="A50" s="5">
        <v>42</v>
      </c>
      <c r="B50" s="156" t="s">
        <v>244</v>
      </c>
      <c r="C50" s="156">
        <v>2013</v>
      </c>
      <c r="D50" s="159" t="s">
        <v>230</v>
      </c>
      <c r="E50" s="156" t="s">
        <v>231</v>
      </c>
      <c r="F50" s="15"/>
      <c r="G50" s="15">
        <v>109</v>
      </c>
      <c r="H50" s="15"/>
      <c r="I50" s="15"/>
      <c r="J50" s="15"/>
      <c r="K50" s="7">
        <f>G50</f>
        <v>109</v>
      </c>
    </row>
    <row r="51" spans="1:11" s="8" customFormat="1" ht="15.75">
      <c r="A51" s="5">
        <v>44</v>
      </c>
      <c r="B51" s="156" t="s">
        <v>184</v>
      </c>
      <c r="C51" s="156">
        <v>2015</v>
      </c>
      <c r="D51" s="159" t="s">
        <v>140</v>
      </c>
      <c r="E51" s="156" t="s">
        <v>176</v>
      </c>
      <c r="F51" s="15">
        <v>107</v>
      </c>
      <c r="G51" s="15"/>
      <c r="H51" s="15"/>
      <c r="I51" s="15"/>
      <c r="J51" s="15"/>
      <c r="K51" s="7">
        <f>F51</f>
        <v>107</v>
      </c>
    </row>
    <row r="52" spans="1:11" s="8" customFormat="1" ht="15.75">
      <c r="A52" s="5">
        <v>45</v>
      </c>
      <c r="B52" s="156" t="s">
        <v>339</v>
      </c>
      <c r="C52" s="156">
        <v>2016</v>
      </c>
      <c r="D52" s="159" t="s">
        <v>308</v>
      </c>
      <c r="E52" s="156" t="s">
        <v>182</v>
      </c>
      <c r="F52" s="15"/>
      <c r="G52" s="15"/>
      <c r="H52" s="15">
        <f>103</f>
        <v>103</v>
      </c>
      <c r="I52" s="15"/>
      <c r="J52" s="15"/>
      <c r="K52" s="7">
        <f>H52</f>
        <v>103</v>
      </c>
    </row>
    <row r="53" spans="1:11" s="8" customFormat="1" ht="15.75">
      <c r="A53" s="5">
        <v>46</v>
      </c>
      <c r="B53" s="156" t="s">
        <v>186</v>
      </c>
      <c r="C53" s="156">
        <v>2013</v>
      </c>
      <c r="D53" s="159" t="s">
        <v>140</v>
      </c>
      <c r="E53" s="156" t="s">
        <v>176</v>
      </c>
      <c r="F53" s="15">
        <v>99</v>
      </c>
      <c r="G53" s="15"/>
      <c r="H53" s="15"/>
      <c r="I53" s="15"/>
      <c r="J53" s="15"/>
      <c r="K53" s="7">
        <f>F53</f>
        <v>99</v>
      </c>
    </row>
    <row r="54" spans="1:11" s="8" customFormat="1" ht="15.75">
      <c r="A54" s="5">
        <v>47</v>
      </c>
      <c r="B54" s="156" t="s">
        <v>246</v>
      </c>
      <c r="C54" s="156">
        <v>2012</v>
      </c>
      <c r="D54" s="159" t="s">
        <v>230</v>
      </c>
      <c r="E54" s="156" t="s">
        <v>231</v>
      </c>
      <c r="F54" s="15"/>
      <c r="G54" s="15">
        <v>97</v>
      </c>
      <c r="H54" s="15"/>
      <c r="I54" s="15"/>
      <c r="J54" s="15"/>
      <c r="K54" s="7">
        <f>G54</f>
        <v>97</v>
      </c>
    </row>
    <row r="55" spans="1:11" s="8" customFormat="1" ht="15.75">
      <c r="A55" s="5">
        <v>47</v>
      </c>
      <c r="B55" s="156" t="s">
        <v>247</v>
      </c>
      <c r="C55" s="156">
        <v>2013</v>
      </c>
      <c r="D55" s="159" t="s">
        <v>250</v>
      </c>
      <c r="E55" s="156" t="s">
        <v>250</v>
      </c>
      <c r="F55" s="15"/>
      <c r="G55" s="15">
        <v>97</v>
      </c>
      <c r="H55" s="15"/>
      <c r="I55" s="15"/>
      <c r="J55" s="15"/>
      <c r="K55" s="7">
        <f>G55</f>
        <v>97</v>
      </c>
    </row>
    <row r="56" spans="1:11" s="8" customFormat="1" ht="15.75">
      <c r="A56" s="5">
        <v>49</v>
      </c>
      <c r="B56" s="156" t="s">
        <v>646</v>
      </c>
      <c r="C56" s="156"/>
      <c r="D56" s="159" t="s">
        <v>606</v>
      </c>
      <c r="E56" s="156"/>
      <c r="F56" s="15"/>
      <c r="G56" s="15"/>
      <c r="H56" s="15"/>
      <c r="I56" s="15"/>
      <c r="J56" s="15">
        <f>96</f>
        <v>96</v>
      </c>
      <c r="K56" s="5">
        <f>J56</f>
        <v>96</v>
      </c>
    </row>
    <row r="57" spans="1:11" s="8" customFormat="1" ht="15.75" customHeight="1">
      <c r="A57" s="5">
        <v>49</v>
      </c>
      <c r="B57" s="156" t="s">
        <v>647</v>
      </c>
      <c r="C57" s="156"/>
      <c r="D57" s="159" t="s">
        <v>606</v>
      </c>
      <c r="E57" s="156"/>
      <c r="F57" s="15"/>
      <c r="G57" s="15"/>
      <c r="H57" s="15"/>
      <c r="I57" s="15"/>
      <c r="J57" s="15">
        <f>96</f>
        <v>96</v>
      </c>
      <c r="K57" s="5">
        <f>J57</f>
        <v>96</v>
      </c>
    </row>
    <row r="58" spans="1:11" s="8" customFormat="1" ht="15.75">
      <c r="A58" s="5">
        <v>49</v>
      </c>
      <c r="B58" s="156" t="s">
        <v>648</v>
      </c>
      <c r="C58" s="156"/>
      <c r="D58" s="159" t="s">
        <v>601</v>
      </c>
      <c r="E58" s="156"/>
      <c r="F58" s="15"/>
      <c r="G58" s="15"/>
      <c r="H58" s="15"/>
      <c r="I58" s="15"/>
      <c r="J58" s="15">
        <f>96</f>
        <v>96</v>
      </c>
      <c r="K58" s="5">
        <f>J58</f>
        <v>96</v>
      </c>
    </row>
    <row r="59" spans="1:11" s="8" customFormat="1" ht="15.75">
      <c r="A59" s="5">
        <v>52</v>
      </c>
      <c r="B59" s="156" t="s">
        <v>340</v>
      </c>
      <c r="C59" s="156">
        <v>2017</v>
      </c>
      <c r="D59" s="159" t="s">
        <v>308</v>
      </c>
      <c r="E59" s="156" t="s">
        <v>182</v>
      </c>
      <c r="F59" s="15"/>
      <c r="G59" s="15"/>
      <c r="H59" s="15">
        <f>89</f>
        <v>89</v>
      </c>
      <c r="I59" s="15"/>
      <c r="J59" s="15"/>
      <c r="K59" s="7">
        <f>H59</f>
        <v>89</v>
      </c>
    </row>
    <row r="60" spans="1:11" s="8" customFormat="1" ht="15.75">
      <c r="A60" s="5">
        <v>52</v>
      </c>
      <c r="B60" s="156" t="s">
        <v>341</v>
      </c>
      <c r="C60" s="156">
        <v>2016</v>
      </c>
      <c r="D60" s="159" t="s">
        <v>308</v>
      </c>
      <c r="E60" s="156" t="s">
        <v>182</v>
      </c>
      <c r="F60" s="15"/>
      <c r="G60" s="15"/>
      <c r="H60" s="15">
        <f>89</f>
        <v>89</v>
      </c>
      <c r="I60" s="15"/>
      <c r="J60" s="15"/>
      <c r="K60" s="7">
        <f>H60</f>
        <v>89</v>
      </c>
    </row>
    <row r="61" spans="1:11" s="8" customFormat="1" ht="15.75">
      <c r="A61" s="5">
        <v>54</v>
      </c>
      <c r="B61" s="156" t="s">
        <v>189</v>
      </c>
      <c r="C61" s="156">
        <v>2015</v>
      </c>
      <c r="D61" s="159" t="s">
        <v>140</v>
      </c>
      <c r="E61" s="156" t="s">
        <v>176</v>
      </c>
      <c r="F61" s="15">
        <v>88</v>
      </c>
      <c r="G61" s="15"/>
      <c r="H61" s="15"/>
      <c r="I61" s="15"/>
      <c r="J61" s="15"/>
      <c r="K61" s="7">
        <f>F61</f>
        <v>88</v>
      </c>
    </row>
    <row r="62" spans="1:11" s="8" customFormat="1" ht="15.75">
      <c r="A62" s="5">
        <v>54</v>
      </c>
      <c r="B62" s="156" t="s">
        <v>248</v>
      </c>
      <c r="C62" s="156">
        <v>2013</v>
      </c>
      <c r="D62" s="159" t="s">
        <v>230</v>
      </c>
      <c r="E62" s="156" t="s">
        <v>231</v>
      </c>
      <c r="F62" s="15"/>
      <c r="G62" s="15">
        <v>88</v>
      </c>
      <c r="H62" s="15"/>
      <c r="I62" s="15"/>
      <c r="J62" s="15"/>
      <c r="K62" s="7">
        <f>G62</f>
        <v>88</v>
      </c>
    </row>
    <row r="63" spans="1:11" s="8" customFormat="1" ht="15.75">
      <c r="A63" s="5">
        <v>54</v>
      </c>
      <c r="B63" s="156" t="s">
        <v>249</v>
      </c>
      <c r="C63" s="156">
        <v>2013</v>
      </c>
      <c r="D63" s="159" t="s">
        <v>230</v>
      </c>
      <c r="E63" s="156" t="s">
        <v>231</v>
      </c>
      <c r="F63" s="15"/>
      <c r="G63" s="15">
        <v>88</v>
      </c>
      <c r="H63" s="15"/>
      <c r="I63" s="15"/>
      <c r="J63" s="15"/>
      <c r="K63" s="7">
        <f>G63</f>
        <v>88</v>
      </c>
    </row>
    <row r="64" spans="1:11" s="8" customFormat="1" ht="15.75">
      <c r="A64" s="5">
        <v>57</v>
      </c>
      <c r="B64" s="156" t="s">
        <v>425</v>
      </c>
      <c r="C64" s="156">
        <v>2014</v>
      </c>
      <c r="D64" s="159" t="s">
        <v>426</v>
      </c>
      <c r="E64" s="156" t="s">
        <v>427</v>
      </c>
      <c r="F64" s="15"/>
      <c r="G64" s="15"/>
      <c r="H64" s="15"/>
      <c r="I64" s="15">
        <v>87</v>
      </c>
      <c r="J64" s="15"/>
      <c r="K64" s="7">
        <f>I64</f>
        <v>87</v>
      </c>
    </row>
    <row r="65" spans="1:11" s="8" customFormat="1" ht="15.75" customHeight="1">
      <c r="A65" s="5">
        <v>57</v>
      </c>
      <c r="B65" s="156" t="s">
        <v>428</v>
      </c>
      <c r="C65" s="156">
        <v>2014</v>
      </c>
      <c r="D65" s="159" t="s">
        <v>307</v>
      </c>
      <c r="E65" s="156" t="s">
        <v>182</v>
      </c>
      <c r="F65" s="15"/>
      <c r="G65" s="15"/>
      <c r="H65" s="15"/>
      <c r="I65" s="15">
        <v>87</v>
      </c>
      <c r="J65" s="15"/>
      <c r="K65" s="7">
        <f>I65</f>
        <v>87</v>
      </c>
    </row>
    <row r="66" spans="1:11" s="8" customFormat="1" ht="15.75" customHeight="1">
      <c r="A66" s="5">
        <v>59</v>
      </c>
      <c r="B66" s="156" t="s">
        <v>649</v>
      </c>
      <c r="C66" s="156"/>
      <c r="D66" s="159" t="s">
        <v>601</v>
      </c>
      <c r="E66" s="156"/>
      <c r="F66" s="15"/>
      <c r="G66" s="15"/>
      <c r="H66" s="15"/>
      <c r="I66" s="15"/>
      <c r="J66" s="15">
        <f>76</f>
        <v>76</v>
      </c>
      <c r="K66" s="5">
        <f>J66</f>
        <v>76</v>
      </c>
    </row>
    <row r="67" spans="1:11" s="8" customFormat="1" ht="15.75" customHeight="1">
      <c r="A67" s="5">
        <v>59</v>
      </c>
      <c r="B67" s="156" t="s">
        <v>650</v>
      </c>
      <c r="C67" s="156"/>
      <c r="D67" s="159" t="s">
        <v>606</v>
      </c>
      <c r="E67" s="156"/>
      <c r="F67" s="15"/>
      <c r="G67" s="15"/>
      <c r="H67" s="15"/>
      <c r="I67" s="15"/>
      <c r="J67" s="15">
        <v>76</v>
      </c>
      <c r="K67" s="5">
        <f>J67</f>
        <v>76</v>
      </c>
    </row>
    <row r="68" spans="1:11" s="8" customFormat="1" ht="15.75" customHeight="1">
      <c r="A68" s="5">
        <v>61</v>
      </c>
      <c r="B68" s="156" t="s">
        <v>651</v>
      </c>
      <c r="C68" s="156"/>
      <c r="D68" s="159" t="s">
        <v>387</v>
      </c>
      <c r="E68" s="156"/>
      <c r="F68" s="15"/>
      <c r="G68" s="15"/>
      <c r="H68" s="15"/>
      <c r="I68" s="15"/>
      <c r="J68" s="15">
        <v>58</v>
      </c>
      <c r="K68" s="5">
        <f>J68</f>
        <v>58</v>
      </c>
    </row>
    <row r="70" spans="1:11" ht="23.25">
      <c r="A70" s="192" t="s">
        <v>693</v>
      </c>
      <c r="B70" s="192"/>
      <c r="C70" s="192"/>
      <c r="D70" s="192"/>
      <c r="E70" s="192"/>
      <c r="F70" s="192"/>
      <c r="G70" s="192"/>
      <c r="H70" s="192"/>
      <c r="I70" s="192"/>
      <c r="J70" s="192"/>
      <c r="K70" s="192"/>
    </row>
    <row r="71" spans="1:11" ht="76.5">
      <c r="A71" s="5" t="s">
        <v>1</v>
      </c>
      <c r="B71" s="157"/>
      <c r="C71" s="157"/>
      <c r="D71" s="157"/>
      <c r="E71" s="158"/>
      <c r="F71" s="2" t="s">
        <v>142</v>
      </c>
      <c r="G71" s="2" t="s">
        <v>227</v>
      </c>
      <c r="H71" s="2" t="s">
        <v>306</v>
      </c>
      <c r="I71" s="4" t="s">
        <v>393</v>
      </c>
      <c r="J71" s="4" t="s">
        <v>542</v>
      </c>
      <c r="K71" s="7" t="s">
        <v>541</v>
      </c>
    </row>
    <row r="72" spans="1:11" s="8" customFormat="1" ht="15.75">
      <c r="A72" s="5">
        <v>1</v>
      </c>
      <c r="B72" s="156" t="s">
        <v>429</v>
      </c>
      <c r="C72" s="156">
        <v>2011</v>
      </c>
      <c r="D72" s="159" t="s">
        <v>387</v>
      </c>
      <c r="E72" s="156" t="s">
        <v>388</v>
      </c>
      <c r="F72" s="15"/>
      <c r="G72" s="15"/>
      <c r="H72" s="15"/>
      <c r="I72" s="15">
        <f>121</f>
        <v>121</v>
      </c>
      <c r="J72" s="15">
        <v>124</v>
      </c>
      <c r="K72" s="7">
        <f>I72+J72</f>
        <v>245</v>
      </c>
    </row>
    <row r="73" spans="1:11" s="8" customFormat="1" ht="15.75">
      <c r="A73" s="5">
        <v>2</v>
      </c>
      <c r="B73" s="156" t="s">
        <v>236</v>
      </c>
      <c r="C73" s="156">
        <v>2012</v>
      </c>
      <c r="D73" s="159" t="s">
        <v>387</v>
      </c>
      <c r="E73" s="156" t="s">
        <v>388</v>
      </c>
      <c r="F73" s="15"/>
      <c r="G73" s="15"/>
      <c r="H73" s="15"/>
      <c r="I73" s="15">
        <v>117</v>
      </c>
      <c r="J73" s="15">
        <v>120</v>
      </c>
      <c r="K73" s="7">
        <f>I73+J73</f>
        <v>237</v>
      </c>
    </row>
    <row r="74" spans="1:11" s="8" customFormat="1" ht="15.75">
      <c r="A74" s="5">
        <v>3</v>
      </c>
      <c r="B74" s="156" t="s">
        <v>343</v>
      </c>
      <c r="C74" s="156">
        <v>2012</v>
      </c>
      <c r="D74" s="159" t="s">
        <v>308</v>
      </c>
      <c r="E74" s="156"/>
      <c r="F74" s="15"/>
      <c r="G74" s="15"/>
      <c r="H74" s="15">
        <f>99</f>
        <v>99</v>
      </c>
      <c r="I74" s="15">
        <f>97</f>
        <v>97</v>
      </c>
      <c r="J74" s="15"/>
      <c r="K74" s="7">
        <f>H74+I74</f>
        <v>196</v>
      </c>
    </row>
    <row r="75" spans="1:11" s="8" customFormat="1" ht="15.75">
      <c r="A75" s="5">
        <v>3</v>
      </c>
      <c r="B75" s="156" t="s">
        <v>342</v>
      </c>
      <c r="C75" s="156">
        <v>2012</v>
      </c>
      <c r="D75" s="159" t="s">
        <v>308</v>
      </c>
      <c r="E75" s="156"/>
      <c r="F75" s="15"/>
      <c r="G75" s="15"/>
      <c r="H75" s="15">
        <f>103</f>
        <v>103</v>
      </c>
      <c r="I75" s="15">
        <f>93</f>
        <v>93</v>
      </c>
      <c r="J75" s="15"/>
      <c r="K75" s="7">
        <f>H75+I75</f>
        <v>196</v>
      </c>
    </row>
    <row r="76" spans="1:11" s="8" customFormat="1" ht="15.75">
      <c r="A76" s="5">
        <v>5</v>
      </c>
      <c r="B76" s="156" t="s">
        <v>191</v>
      </c>
      <c r="C76" s="156">
        <v>2011</v>
      </c>
      <c r="D76" s="159" t="s">
        <v>140</v>
      </c>
      <c r="E76" s="156" t="s">
        <v>174</v>
      </c>
      <c r="F76" s="15">
        <v>148</v>
      </c>
      <c r="G76" s="15"/>
      <c r="H76" s="15"/>
      <c r="I76" s="15"/>
      <c r="J76" s="15"/>
      <c r="K76" s="7">
        <f t="shared" ref="K76:K81" si="0">F76</f>
        <v>148</v>
      </c>
    </row>
    <row r="77" spans="1:11" s="8" customFormat="1" ht="15.75">
      <c r="A77" s="5">
        <v>6</v>
      </c>
      <c r="B77" s="156" t="s">
        <v>192</v>
      </c>
      <c r="C77" s="156">
        <v>2012</v>
      </c>
      <c r="D77" s="159" t="s">
        <v>140</v>
      </c>
      <c r="E77" s="156" t="s">
        <v>174</v>
      </c>
      <c r="F77" s="15">
        <v>144</v>
      </c>
      <c r="G77" s="2"/>
      <c r="H77" s="15"/>
      <c r="I77" s="2"/>
      <c r="J77" s="4"/>
      <c r="K77" s="7">
        <f t="shared" si="0"/>
        <v>144</v>
      </c>
    </row>
    <row r="78" spans="1:11" s="8" customFormat="1" ht="15.75">
      <c r="A78" s="5">
        <v>7</v>
      </c>
      <c r="B78" s="156" t="s">
        <v>193</v>
      </c>
      <c r="C78" s="156">
        <v>2010</v>
      </c>
      <c r="D78" s="159" t="s">
        <v>140</v>
      </c>
      <c r="E78" s="156" t="s">
        <v>174</v>
      </c>
      <c r="F78" s="15">
        <v>140</v>
      </c>
      <c r="G78" s="2"/>
      <c r="H78" s="15"/>
      <c r="I78" s="2"/>
      <c r="J78" s="4"/>
      <c r="K78" s="7">
        <f t="shared" si="0"/>
        <v>140</v>
      </c>
    </row>
    <row r="79" spans="1:11" s="8" customFormat="1" ht="15.75">
      <c r="A79" s="5">
        <v>8</v>
      </c>
      <c r="B79" s="156" t="s">
        <v>194</v>
      </c>
      <c r="C79" s="156">
        <v>2010</v>
      </c>
      <c r="D79" s="159" t="s">
        <v>140</v>
      </c>
      <c r="E79" s="156" t="s">
        <v>174</v>
      </c>
      <c r="F79" s="15">
        <v>136</v>
      </c>
      <c r="G79" s="2"/>
      <c r="H79" s="15"/>
      <c r="I79" s="2"/>
      <c r="J79" s="4"/>
      <c r="K79" s="7">
        <f t="shared" si="0"/>
        <v>136</v>
      </c>
    </row>
    <row r="80" spans="1:11" s="8" customFormat="1" ht="15.75">
      <c r="A80" s="5">
        <v>9</v>
      </c>
      <c r="B80" s="156" t="s">
        <v>195</v>
      </c>
      <c r="C80" s="156">
        <v>2012</v>
      </c>
      <c r="D80" s="159" t="s">
        <v>140</v>
      </c>
      <c r="E80" s="156" t="s">
        <v>174</v>
      </c>
      <c r="F80" s="15">
        <v>132</v>
      </c>
      <c r="G80" s="15"/>
      <c r="H80" s="15"/>
      <c r="I80" s="15"/>
      <c r="J80" s="15"/>
      <c r="K80" s="7">
        <f t="shared" si="0"/>
        <v>132</v>
      </c>
    </row>
    <row r="81" spans="1:11" s="8" customFormat="1" ht="15.75">
      <c r="A81" s="5">
        <v>10</v>
      </c>
      <c r="B81" s="156" t="s">
        <v>196</v>
      </c>
      <c r="C81" s="156">
        <v>2011</v>
      </c>
      <c r="D81" s="159" t="s">
        <v>140</v>
      </c>
      <c r="E81" s="156" t="s">
        <v>176</v>
      </c>
      <c r="F81" s="15">
        <v>128</v>
      </c>
      <c r="G81" s="2"/>
      <c r="H81" s="15"/>
      <c r="I81" s="2"/>
      <c r="J81" s="4"/>
      <c r="K81" s="7">
        <f t="shared" si="0"/>
        <v>128</v>
      </c>
    </row>
    <row r="82" spans="1:11" s="8" customFormat="1" ht="15.75">
      <c r="A82" s="5">
        <v>10</v>
      </c>
      <c r="B82" s="156" t="s">
        <v>707</v>
      </c>
      <c r="C82" s="156"/>
      <c r="D82" s="159" t="s">
        <v>687</v>
      </c>
      <c r="E82" s="156"/>
      <c r="F82" s="15"/>
      <c r="G82" s="15"/>
      <c r="H82" s="15"/>
      <c r="I82" s="15"/>
      <c r="J82" s="15">
        <v>128</v>
      </c>
      <c r="K82" s="7">
        <f>J82</f>
        <v>128</v>
      </c>
    </row>
    <row r="83" spans="1:11" s="8" customFormat="1" ht="15.75">
      <c r="A83" s="5">
        <v>12</v>
      </c>
      <c r="B83" s="156" t="s">
        <v>197</v>
      </c>
      <c r="C83" s="156">
        <v>2012</v>
      </c>
      <c r="D83" s="159" t="s">
        <v>140</v>
      </c>
      <c r="E83" s="156" t="s">
        <v>174</v>
      </c>
      <c r="F83" s="15">
        <v>124</v>
      </c>
      <c r="G83" s="15"/>
      <c r="H83" s="15"/>
      <c r="I83" s="15"/>
      <c r="J83" s="15"/>
      <c r="K83" s="7">
        <f>F83</f>
        <v>124</v>
      </c>
    </row>
    <row r="84" spans="1:11" s="8" customFormat="1" ht="15.75">
      <c r="A84" s="5">
        <v>13</v>
      </c>
      <c r="B84" s="156" t="s">
        <v>708</v>
      </c>
      <c r="C84" s="156"/>
      <c r="D84" s="159" t="s">
        <v>686</v>
      </c>
      <c r="E84" s="156"/>
      <c r="F84" s="15"/>
      <c r="G84" s="15"/>
      <c r="H84" s="15"/>
      <c r="I84" s="15"/>
      <c r="J84" s="15">
        <v>120</v>
      </c>
      <c r="K84" s="7">
        <f>J84</f>
        <v>120</v>
      </c>
    </row>
    <row r="85" spans="1:11" s="8" customFormat="1" ht="15.75">
      <c r="A85" s="5">
        <v>14</v>
      </c>
      <c r="B85" s="156" t="s">
        <v>198</v>
      </c>
      <c r="C85" s="156">
        <v>2011</v>
      </c>
      <c r="D85" s="159" t="s">
        <v>140</v>
      </c>
      <c r="E85" s="156" t="s">
        <v>174</v>
      </c>
      <c r="F85" s="15">
        <v>117</v>
      </c>
      <c r="G85" s="2"/>
      <c r="H85" s="15"/>
      <c r="I85" s="2"/>
      <c r="J85" s="4"/>
      <c r="K85" s="7">
        <f>F85</f>
        <v>117</v>
      </c>
    </row>
    <row r="86" spans="1:11" s="8" customFormat="1" ht="15.75">
      <c r="A86" s="5">
        <v>14</v>
      </c>
      <c r="B86" s="156" t="s">
        <v>199</v>
      </c>
      <c r="C86" s="156">
        <v>2011</v>
      </c>
      <c r="D86" s="159" t="s">
        <v>140</v>
      </c>
      <c r="E86" s="156" t="s">
        <v>174</v>
      </c>
      <c r="F86" s="15">
        <v>117</v>
      </c>
      <c r="G86" s="15"/>
      <c r="H86" s="15"/>
      <c r="I86" s="15"/>
      <c r="J86" s="15"/>
      <c r="K86" s="7">
        <f>F86</f>
        <v>117</v>
      </c>
    </row>
    <row r="87" spans="1:11" s="8" customFormat="1" ht="15.75">
      <c r="A87" s="5">
        <v>16</v>
      </c>
      <c r="B87" s="156" t="s">
        <v>709</v>
      </c>
      <c r="C87" s="156"/>
      <c r="D87" s="159" t="s">
        <v>687</v>
      </c>
      <c r="E87" s="156"/>
      <c r="F87" s="15"/>
      <c r="G87" s="15"/>
      <c r="H87" s="15"/>
      <c r="I87" s="15"/>
      <c r="J87" s="15">
        <v>116</v>
      </c>
      <c r="K87" s="7">
        <f>J87</f>
        <v>116</v>
      </c>
    </row>
    <row r="88" spans="1:11" s="8" customFormat="1" ht="15.75">
      <c r="A88" s="5">
        <v>17</v>
      </c>
      <c r="B88" s="156" t="s">
        <v>430</v>
      </c>
      <c r="C88" s="156">
        <v>2011</v>
      </c>
      <c r="D88" s="159" t="s">
        <v>387</v>
      </c>
      <c r="E88" s="156" t="s">
        <v>388</v>
      </c>
      <c r="F88" s="15"/>
      <c r="G88" s="15"/>
      <c r="H88" s="15"/>
      <c r="I88" s="15">
        <v>113</v>
      </c>
      <c r="J88" s="15"/>
      <c r="K88" s="7">
        <f>I88</f>
        <v>113</v>
      </c>
    </row>
    <row r="89" spans="1:11" s="8" customFormat="1" ht="15.75">
      <c r="A89" s="5">
        <v>18</v>
      </c>
      <c r="B89" s="156" t="s">
        <v>605</v>
      </c>
      <c r="C89" s="156"/>
      <c r="D89" s="159" t="s">
        <v>606</v>
      </c>
      <c r="E89" s="156"/>
      <c r="F89" s="15"/>
      <c r="G89" s="15"/>
      <c r="H89" s="15"/>
      <c r="I89" s="15"/>
      <c r="J89" s="15">
        <v>112</v>
      </c>
      <c r="K89" s="7">
        <f>J89</f>
        <v>112</v>
      </c>
    </row>
    <row r="90" spans="1:11" s="8" customFormat="1" ht="15.75">
      <c r="A90" s="5">
        <v>19</v>
      </c>
      <c r="B90" s="156" t="s">
        <v>200</v>
      </c>
      <c r="C90" s="156">
        <v>2012</v>
      </c>
      <c r="D90" s="159" t="s">
        <v>140</v>
      </c>
      <c r="E90" s="156" t="s">
        <v>174</v>
      </c>
      <c r="F90" s="15">
        <v>109</v>
      </c>
      <c r="G90" s="2"/>
      <c r="H90" s="15"/>
      <c r="I90" s="2"/>
      <c r="J90" s="4"/>
      <c r="K90" s="7">
        <f>F90</f>
        <v>109</v>
      </c>
    </row>
    <row r="91" spans="1:11" s="8" customFormat="1" ht="15.75">
      <c r="A91" s="5">
        <v>19</v>
      </c>
      <c r="B91" s="156" t="s">
        <v>201</v>
      </c>
      <c r="C91" s="156">
        <v>2012</v>
      </c>
      <c r="D91" s="159" t="s">
        <v>140</v>
      </c>
      <c r="E91" s="156" t="s">
        <v>174</v>
      </c>
      <c r="F91" s="15">
        <v>109</v>
      </c>
      <c r="G91" s="2"/>
      <c r="H91" s="15"/>
      <c r="I91" s="2"/>
      <c r="J91" s="4"/>
      <c r="K91" s="7">
        <f>F91</f>
        <v>109</v>
      </c>
    </row>
    <row r="92" spans="1:11" s="8" customFormat="1" ht="15.75">
      <c r="A92" s="5">
        <v>19</v>
      </c>
      <c r="B92" s="156" t="s">
        <v>431</v>
      </c>
      <c r="C92" s="156">
        <v>2012</v>
      </c>
      <c r="D92" s="159" t="s">
        <v>387</v>
      </c>
      <c r="E92" s="156" t="s">
        <v>388</v>
      </c>
      <c r="F92" s="15"/>
      <c r="G92" s="15"/>
      <c r="H92" s="15"/>
      <c r="I92" s="15">
        <v>109</v>
      </c>
      <c r="J92" s="15"/>
      <c r="K92" s="7">
        <f>I92</f>
        <v>109</v>
      </c>
    </row>
    <row r="93" spans="1:11" s="8" customFormat="1" ht="15.75">
      <c r="A93" s="5">
        <v>22</v>
      </c>
      <c r="B93" s="156" t="s">
        <v>246</v>
      </c>
      <c r="C93" s="156"/>
      <c r="D93" s="159" t="s">
        <v>387</v>
      </c>
      <c r="E93" s="156"/>
      <c r="F93" s="15"/>
      <c r="G93" s="15"/>
      <c r="H93" s="15"/>
      <c r="I93" s="15"/>
      <c r="J93" s="15">
        <v>108</v>
      </c>
      <c r="K93" s="7">
        <f>J93</f>
        <v>108</v>
      </c>
    </row>
    <row r="94" spans="1:11" s="8" customFormat="1" ht="15.75">
      <c r="A94" s="5">
        <v>22</v>
      </c>
      <c r="B94" s="156" t="s">
        <v>710</v>
      </c>
      <c r="C94" s="156"/>
      <c r="D94" s="159" t="s">
        <v>687</v>
      </c>
      <c r="E94" s="156"/>
      <c r="F94" s="15"/>
      <c r="G94" s="15"/>
      <c r="H94" s="15"/>
      <c r="I94" s="15"/>
      <c r="J94" s="15">
        <v>108</v>
      </c>
      <c r="K94" s="7">
        <f>J94</f>
        <v>108</v>
      </c>
    </row>
    <row r="95" spans="1:11" s="8" customFormat="1" ht="15.75">
      <c r="A95" s="5">
        <v>24</v>
      </c>
      <c r="B95" s="156" t="s">
        <v>251</v>
      </c>
      <c r="C95" s="156">
        <v>2010</v>
      </c>
      <c r="D95" s="159" t="s">
        <v>230</v>
      </c>
      <c r="E95" s="156" t="s">
        <v>231</v>
      </c>
      <c r="F95" s="15"/>
      <c r="G95" s="15">
        <v>106</v>
      </c>
      <c r="H95" s="15"/>
      <c r="I95" s="15"/>
      <c r="J95" s="15"/>
      <c r="K95" s="7">
        <f>G95</f>
        <v>106</v>
      </c>
    </row>
    <row r="96" spans="1:11" s="8" customFormat="1" ht="15.75">
      <c r="A96" s="5">
        <v>25</v>
      </c>
      <c r="B96" s="156" t="s">
        <v>432</v>
      </c>
      <c r="C96" s="156">
        <v>2012</v>
      </c>
      <c r="D96" s="159" t="s">
        <v>387</v>
      </c>
      <c r="E96" s="156" t="s">
        <v>388</v>
      </c>
      <c r="F96" s="15"/>
      <c r="G96" s="15"/>
      <c r="H96" s="15"/>
      <c r="I96" s="15">
        <v>105</v>
      </c>
      <c r="J96" s="15"/>
      <c r="K96" s="7">
        <f>I96</f>
        <v>105</v>
      </c>
    </row>
    <row r="97" spans="1:11" s="8" customFormat="1" ht="15.75">
      <c r="A97" s="5">
        <v>26</v>
      </c>
      <c r="B97" s="156" t="s">
        <v>652</v>
      </c>
      <c r="C97" s="156"/>
      <c r="D97" s="159" t="s">
        <v>387</v>
      </c>
      <c r="E97" s="156"/>
      <c r="F97" s="15"/>
      <c r="G97" s="15"/>
      <c r="H97" s="15"/>
      <c r="I97" s="15"/>
      <c r="J97" s="15">
        <v>104</v>
      </c>
      <c r="K97" s="7">
        <f>J97</f>
        <v>104</v>
      </c>
    </row>
    <row r="98" spans="1:11" s="8" customFormat="1" ht="15.75">
      <c r="A98" s="5">
        <v>27</v>
      </c>
      <c r="B98" s="156" t="s">
        <v>252</v>
      </c>
      <c r="C98" s="156">
        <v>2010</v>
      </c>
      <c r="D98" s="159" t="s">
        <v>230</v>
      </c>
      <c r="E98" s="156" t="s">
        <v>231</v>
      </c>
      <c r="F98" s="15"/>
      <c r="G98" s="15">
        <v>102</v>
      </c>
      <c r="H98" s="15"/>
      <c r="I98" s="15"/>
      <c r="J98" s="15"/>
      <c r="K98" s="7">
        <f>G98</f>
        <v>102</v>
      </c>
    </row>
    <row r="99" spans="1:11" s="8" customFormat="1" ht="15.75">
      <c r="A99" s="5">
        <v>28</v>
      </c>
      <c r="B99" s="156" t="s">
        <v>433</v>
      </c>
      <c r="C99" s="156">
        <v>2011</v>
      </c>
      <c r="D99" s="159" t="s">
        <v>307</v>
      </c>
      <c r="E99" s="156" t="s">
        <v>182</v>
      </c>
      <c r="F99" s="15"/>
      <c r="G99" s="15"/>
      <c r="H99" s="15"/>
      <c r="I99" s="15">
        <v>101</v>
      </c>
      <c r="J99" s="15"/>
      <c r="K99" s="7">
        <f>I99</f>
        <v>101</v>
      </c>
    </row>
    <row r="100" spans="1:11" s="8" customFormat="1" ht="15.75">
      <c r="A100" s="5">
        <v>29</v>
      </c>
      <c r="B100" s="156" t="s">
        <v>653</v>
      </c>
      <c r="C100" s="156"/>
      <c r="D100" s="159" t="s">
        <v>387</v>
      </c>
      <c r="E100" s="156"/>
      <c r="F100" s="15"/>
      <c r="G100" s="15"/>
      <c r="H100" s="15"/>
      <c r="I100" s="15"/>
      <c r="J100" s="15">
        <v>100</v>
      </c>
      <c r="K100" s="7">
        <f>J100</f>
        <v>100</v>
      </c>
    </row>
    <row r="101" spans="1:11" s="8" customFormat="1" ht="15.75">
      <c r="A101" s="5">
        <v>30</v>
      </c>
      <c r="B101" s="156" t="s">
        <v>253</v>
      </c>
      <c r="C101" s="156">
        <v>2010</v>
      </c>
      <c r="D101" s="159" t="s">
        <v>254</v>
      </c>
      <c r="E101" s="156" t="s">
        <v>255</v>
      </c>
      <c r="F101" s="15"/>
      <c r="G101" s="15">
        <v>98</v>
      </c>
      <c r="H101" s="15"/>
      <c r="I101" s="15"/>
      <c r="J101" s="15"/>
      <c r="K101" s="7">
        <f>G101</f>
        <v>98</v>
      </c>
    </row>
    <row r="102" spans="1:11" s="8" customFormat="1" ht="15.75">
      <c r="A102" s="5">
        <v>31</v>
      </c>
      <c r="B102" s="156" t="s">
        <v>711</v>
      </c>
      <c r="C102" s="156"/>
      <c r="D102" s="159" t="s">
        <v>687</v>
      </c>
      <c r="E102" s="156"/>
      <c r="F102" s="15"/>
      <c r="G102" s="15"/>
      <c r="H102" s="15"/>
      <c r="I102" s="15"/>
      <c r="J102" s="15">
        <v>92</v>
      </c>
      <c r="K102" s="7">
        <f>J102</f>
        <v>92</v>
      </c>
    </row>
    <row r="103" spans="1:11" s="8" customFormat="1" ht="15.75">
      <c r="A103" s="5">
        <v>31</v>
      </c>
      <c r="B103" s="156" t="s">
        <v>712</v>
      </c>
      <c r="C103" s="156"/>
      <c r="D103" s="159" t="s">
        <v>687</v>
      </c>
      <c r="E103" s="156"/>
      <c r="F103" s="15"/>
      <c r="G103" s="15"/>
      <c r="H103" s="15"/>
      <c r="I103" s="15"/>
      <c r="J103" s="15">
        <v>92</v>
      </c>
      <c r="K103" s="7">
        <f>J103</f>
        <v>92</v>
      </c>
    </row>
    <row r="104" spans="1:11" s="8" customFormat="1" ht="15.75">
      <c r="A104" s="5">
        <v>31</v>
      </c>
      <c r="B104" s="156" t="s">
        <v>713</v>
      </c>
      <c r="C104" s="156"/>
      <c r="D104" s="159" t="s">
        <v>687</v>
      </c>
      <c r="E104" s="156"/>
      <c r="F104" s="15"/>
      <c r="G104" s="15"/>
      <c r="H104" s="15"/>
      <c r="I104" s="15"/>
      <c r="J104" s="15">
        <v>92</v>
      </c>
      <c r="K104" s="7">
        <f>J104</f>
        <v>92</v>
      </c>
    </row>
    <row r="105" spans="1:11" s="8" customFormat="1" ht="15.75">
      <c r="A105" s="5">
        <v>31</v>
      </c>
      <c r="B105" s="156" t="s">
        <v>714</v>
      </c>
      <c r="C105" s="156"/>
      <c r="D105" s="159" t="s">
        <v>686</v>
      </c>
      <c r="E105" s="156"/>
      <c r="F105" s="15"/>
      <c r="G105" s="15"/>
      <c r="H105" s="15"/>
      <c r="I105" s="15"/>
      <c r="J105" s="15">
        <v>92</v>
      </c>
      <c r="K105" s="7">
        <f>J105</f>
        <v>92</v>
      </c>
    </row>
    <row r="106" spans="1:11" s="8" customFormat="1" ht="15.75">
      <c r="A106" s="5">
        <v>31</v>
      </c>
      <c r="B106" s="156" t="s">
        <v>715</v>
      </c>
      <c r="C106" s="156"/>
      <c r="D106" s="159" t="s">
        <v>687</v>
      </c>
      <c r="E106" s="156"/>
      <c r="F106" s="15"/>
      <c r="G106" s="15"/>
      <c r="H106" s="15"/>
      <c r="I106" s="15"/>
      <c r="J106" s="15">
        <v>92</v>
      </c>
      <c r="K106" s="7">
        <f>J106</f>
        <v>92</v>
      </c>
    </row>
    <row r="107" spans="1:11" s="8" customFormat="1" ht="15.75">
      <c r="A107" s="5">
        <v>36</v>
      </c>
      <c r="B107" s="156" t="s">
        <v>202</v>
      </c>
      <c r="C107" s="156">
        <v>2012</v>
      </c>
      <c r="D107" s="159" t="s">
        <v>140</v>
      </c>
      <c r="E107" s="156" t="s">
        <v>174</v>
      </c>
      <c r="F107" s="15">
        <v>89</v>
      </c>
      <c r="G107" s="15"/>
      <c r="H107" s="15"/>
      <c r="I107" s="15"/>
      <c r="J107" s="15"/>
      <c r="K107" s="7">
        <f>F107</f>
        <v>89</v>
      </c>
    </row>
    <row r="108" spans="1:11" s="8" customFormat="1" ht="15.75">
      <c r="A108" s="5">
        <v>36</v>
      </c>
      <c r="B108" s="156" t="s">
        <v>203</v>
      </c>
      <c r="C108" s="156">
        <v>2011</v>
      </c>
      <c r="D108" s="159" t="s">
        <v>140</v>
      </c>
      <c r="E108" s="156" t="s">
        <v>174</v>
      </c>
      <c r="F108" s="15">
        <v>89</v>
      </c>
      <c r="G108" s="15"/>
      <c r="H108" s="15"/>
      <c r="I108" s="15"/>
      <c r="J108" s="15"/>
      <c r="K108" s="7">
        <f>F108</f>
        <v>89</v>
      </c>
    </row>
    <row r="109" spans="1:11" s="8" customFormat="1" ht="15.75">
      <c r="A109" s="5">
        <v>36</v>
      </c>
      <c r="B109" s="156" t="s">
        <v>204</v>
      </c>
      <c r="C109" s="156">
        <v>2012</v>
      </c>
      <c r="D109" s="159" t="s">
        <v>140</v>
      </c>
      <c r="E109" s="156" t="s">
        <v>176</v>
      </c>
      <c r="F109" s="15">
        <v>89</v>
      </c>
      <c r="G109" s="15"/>
      <c r="H109" s="15"/>
      <c r="I109" s="15"/>
      <c r="J109" s="15"/>
      <c r="K109" s="7">
        <f>F109</f>
        <v>89</v>
      </c>
    </row>
    <row r="110" spans="1:11" s="8" customFormat="1" ht="15.75">
      <c r="A110" s="5">
        <v>36</v>
      </c>
      <c r="B110" s="156" t="s">
        <v>205</v>
      </c>
      <c r="C110" s="156">
        <v>2012</v>
      </c>
      <c r="D110" s="159" t="s">
        <v>140</v>
      </c>
      <c r="E110" s="156" t="s">
        <v>176</v>
      </c>
      <c r="F110" s="15">
        <v>89</v>
      </c>
      <c r="G110" s="15"/>
      <c r="H110" s="15"/>
      <c r="I110" s="15"/>
      <c r="J110" s="15"/>
      <c r="K110" s="7">
        <f>F110</f>
        <v>89</v>
      </c>
    </row>
    <row r="111" spans="1:11" s="8" customFormat="1" ht="15.75">
      <c r="A111" s="5">
        <v>36</v>
      </c>
      <c r="B111" s="156" t="s">
        <v>206</v>
      </c>
      <c r="C111" s="156">
        <v>2012</v>
      </c>
      <c r="D111" s="159" t="s">
        <v>140</v>
      </c>
      <c r="E111" s="156" t="s">
        <v>176</v>
      </c>
      <c r="F111" s="15">
        <v>89</v>
      </c>
      <c r="G111" s="15"/>
      <c r="H111" s="15"/>
      <c r="I111" s="15"/>
      <c r="J111" s="15"/>
      <c r="K111" s="7">
        <f>F111</f>
        <v>89</v>
      </c>
    </row>
    <row r="112" spans="1:11" s="8" customFormat="1" ht="15.75">
      <c r="A112" s="163"/>
      <c r="B112" s="164"/>
      <c r="C112" s="164"/>
      <c r="D112" s="165"/>
      <c r="E112" s="164"/>
      <c r="F112" s="154"/>
      <c r="G112" s="166"/>
      <c r="H112" s="154"/>
      <c r="I112" s="166"/>
      <c r="J112" s="167"/>
      <c r="K112" s="168"/>
    </row>
    <row r="113" spans="1:11" ht="23.25">
      <c r="A113" s="192" t="s">
        <v>47</v>
      </c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</row>
    <row r="114" spans="1:11" ht="76.5">
      <c r="A114" s="5" t="s">
        <v>1</v>
      </c>
      <c r="B114" s="157"/>
      <c r="C114" s="157"/>
      <c r="D114" s="157"/>
      <c r="E114" s="158"/>
      <c r="F114" s="2" t="s">
        <v>142</v>
      </c>
      <c r="G114" s="2" t="s">
        <v>227</v>
      </c>
      <c r="H114" s="2" t="s">
        <v>306</v>
      </c>
      <c r="I114" s="4" t="s">
        <v>393</v>
      </c>
      <c r="J114" s="4" t="s">
        <v>542</v>
      </c>
      <c r="K114" s="7" t="s">
        <v>541</v>
      </c>
    </row>
    <row r="115" spans="1:11" ht="15.75">
      <c r="A115" s="6">
        <v>1</v>
      </c>
      <c r="B115" s="156" t="s">
        <v>694</v>
      </c>
      <c r="C115" s="156"/>
      <c r="D115" s="159" t="s">
        <v>704</v>
      </c>
      <c r="E115" s="156" t="s">
        <v>705</v>
      </c>
      <c r="F115" s="15"/>
      <c r="G115" s="15"/>
      <c r="H115" s="15"/>
      <c r="I115" s="15"/>
      <c r="J115" s="15">
        <v>127</v>
      </c>
      <c r="K115" s="12">
        <f t="shared" ref="K115:K123" si="1">G115+J115</f>
        <v>127</v>
      </c>
    </row>
    <row r="116" spans="1:11" ht="15.75">
      <c r="A116" s="6">
        <v>2</v>
      </c>
      <c r="B116" s="156" t="s">
        <v>695</v>
      </c>
      <c r="C116" s="156"/>
      <c r="D116" s="159" t="s">
        <v>704</v>
      </c>
      <c r="E116" s="156" t="s">
        <v>705</v>
      </c>
      <c r="F116" s="15"/>
      <c r="G116" s="15"/>
      <c r="H116" s="15"/>
      <c r="I116" s="15"/>
      <c r="J116" s="15">
        <v>123</v>
      </c>
      <c r="K116" s="12">
        <f t="shared" si="1"/>
        <v>123</v>
      </c>
    </row>
    <row r="117" spans="1:11" ht="15.75">
      <c r="A117" s="5">
        <v>3</v>
      </c>
      <c r="B117" s="156" t="s">
        <v>696</v>
      </c>
      <c r="C117" s="156"/>
      <c r="D117" s="159" t="s">
        <v>704</v>
      </c>
      <c r="E117" s="156" t="s">
        <v>705</v>
      </c>
      <c r="F117" s="15"/>
      <c r="G117" s="15"/>
      <c r="H117" s="15"/>
      <c r="I117" s="15"/>
      <c r="J117" s="15">
        <v>119</v>
      </c>
      <c r="K117" s="7">
        <f t="shared" si="1"/>
        <v>119</v>
      </c>
    </row>
    <row r="118" spans="1:11" ht="15.75">
      <c r="A118" s="6">
        <v>4</v>
      </c>
      <c r="B118" s="156" t="s">
        <v>697</v>
      </c>
      <c r="C118" s="156"/>
      <c r="D118" s="159" t="s">
        <v>687</v>
      </c>
      <c r="E118" s="156" t="s">
        <v>706</v>
      </c>
      <c r="F118" s="15"/>
      <c r="G118" s="15"/>
      <c r="H118" s="15"/>
      <c r="I118" s="15"/>
      <c r="J118" s="15">
        <v>115</v>
      </c>
      <c r="K118" s="7">
        <f t="shared" si="1"/>
        <v>115</v>
      </c>
    </row>
    <row r="119" spans="1:11" ht="15.75">
      <c r="A119" s="6">
        <v>5</v>
      </c>
      <c r="B119" s="156" t="s">
        <v>698</v>
      </c>
      <c r="C119" s="156"/>
      <c r="D119" s="159" t="s">
        <v>687</v>
      </c>
      <c r="E119" s="156" t="s">
        <v>706</v>
      </c>
      <c r="F119" s="15"/>
      <c r="G119" s="15"/>
      <c r="H119" s="15"/>
      <c r="I119" s="15"/>
      <c r="J119" s="15">
        <v>111</v>
      </c>
      <c r="K119" s="7">
        <f t="shared" si="1"/>
        <v>111</v>
      </c>
    </row>
    <row r="120" spans="1:11" ht="15.75">
      <c r="A120" s="5">
        <v>6</v>
      </c>
      <c r="B120" s="156" t="s">
        <v>256</v>
      </c>
      <c r="C120" s="156">
        <v>2007</v>
      </c>
      <c r="D120" s="159"/>
      <c r="E120" s="156" t="s">
        <v>255</v>
      </c>
      <c r="F120" s="15"/>
      <c r="G120" s="15">
        <v>103</v>
      </c>
      <c r="H120" s="15"/>
      <c r="I120" s="15"/>
      <c r="J120" s="15"/>
      <c r="K120" s="7">
        <f t="shared" si="1"/>
        <v>103</v>
      </c>
    </row>
    <row r="121" spans="1:11" ht="15.75">
      <c r="A121" s="6">
        <v>7</v>
      </c>
      <c r="B121" s="156" t="s">
        <v>699</v>
      </c>
      <c r="C121" s="156"/>
      <c r="D121" s="159" t="s">
        <v>686</v>
      </c>
      <c r="E121" s="156"/>
      <c r="F121" s="15"/>
      <c r="G121" s="15"/>
      <c r="H121" s="15"/>
      <c r="I121" s="15"/>
      <c r="J121" s="15">
        <v>101</v>
      </c>
      <c r="K121" s="7">
        <f t="shared" si="1"/>
        <v>101</v>
      </c>
    </row>
    <row r="122" spans="1:11" ht="15.75">
      <c r="A122" s="6">
        <v>7</v>
      </c>
      <c r="B122" s="156" t="s">
        <v>700</v>
      </c>
      <c r="C122" s="156"/>
      <c r="D122" s="159" t="s">
        <v>687</v>
      </c>
      <c r="E122" s="156" t="s">
        <v>706</v>
      </c>
      <c r="F122" s="15"/>
      <c r="G122" s="15"/>
      <c r="H122" s="15"/>
      <c r="I122" s="15"/>
      <c r="J122" s="15">
        <v>101</v>
      </c>
      <c r="K122" s="7">
        <f t="shared" si="1"/>
        <v>101</v>
      </c>
    </row>
    <row r="123" spans="1:11" ht="15.75">
      <c r="A123" s="6">
        <v>7</v>
      </c>
      <c r="B123" s="156" t="s">
        <v>701</v>
      </c>
      <c r="C123" s="156"/>
      <c r="D123" s="159" t="s">
        <v>687</v>
      </c>
      <c r="E123" s="156" t="s">
        <v>706</v>
      </c>
      <c r="F123" s="15"/>
      <c r="G123" s="15"/>
      <c r="H123" s="15"/>
      <c r="I123" s="15"/>
      <c r="J123" s="15">
        <v>101</v>
      </c>
      <c r="K123" s="7">
        <f t="shared" si="1"/>
        <v>101</v>
      </c>
    </row>
    <row r="124" spans="1:11" ht="15.75">
      <c r="A124" s="6">
        <v>10</v>
      </c>
      <c r="B124" s="156" t="s">
        <v>392</v>
      </c>
      <c r="C124" s="156">
        <v>2003</v>
      </c>
      <c r="D124" s="159" t="s">
        <v>397</v>
      </c>
      <c r="E124" s="156" t="s">
        <v>398</v>
      </c>
      <c r="F124" s="15"/>
      <c r="G124" s="15"/>
      <c r="H124" s="15"/>
      <c r="I124" s="15">
        <f>100</f>
        <v>100</v>
      </c>
      <c r="J124" s="15"/>
      <c r="K124" s="12">
        <f>G124+I124</f>
        <v>100</v>
      </c>
    </row>
    <row r="125" spans="1:11" ht="15.75">
      <c r="A125" s="6">
        <v>11</v>
      </c>
      <c r="B125" s="156" t="s">
        <v>257</v>
      </c>
      <c r="C125" s="156">
        <v>2008</v>
      </c>
      <c r="D125" s="159"/>
      <c r="E125" s="156" t="s">
        <v>258</v>
      </c>
      <c r="F125" s="15"/>
      <c r="G125" s="15">
        <v>99</v>
      </c>
      <c r="H125" s="15"/>
      <c r="I125" s="15"/>
      <c r="J125" s="15"/>
      <c r="K125" s="7">
        <f>G125+I125</f>
        <v>99</v>
      </c>
    </row>
    <row r="126" spans="1:11" ht="15.75">
      <c r="A126" s="5">
        <v>12</v>
      </c>
      <c r="B126" s="156" t="s">
        <v>702</v>
      </c>
      <c r="C126" s="156"/>
      <c r="D126" s="159" t="s">
        <v>687</v>
      </c>
      <c r="E126" s="156" t="s">
        <v>706</v>
      </c>
      <c r="F126" s="15"/>
      <c r="G126" s="15"/>
      <c r="H126" s="15"/>
      <c r="I126" s="15"/>
      <c r="J126" s="15">
        <v>92</v>
      </c>
      <c r="K126" s="7">
        <f>G126+J126</f>
        <v>92</v>
      </c>
    </row>
    <row r="127" spans="1:11" ht="15.75">
      <c r="A127" s="5">
        <v>12</v>
      </c>
      <c r="B127" s="156" t="s">
        <v>703</v>
      </c>
      <c r="C127" s="156"/>
      <c r="D127" s="159" t="s">
        <v>686</v>
      </c>
      <c r="E127" s="156"/>
      <c r="F127" s="15"/>
      <c r="G127" s="15"/>
      <c r="H127" s="15"/>
      <c r="I127" s="15"/>
      <c r="J127" s="15">
        <v>92</v>
      </c>
      <c r="K127" s="7">
        <f>G127+J127</f>
        <v>92</v>
      </c>
    </row>
  </sheetData>
  <sortState ref="A72:K111">
    <sortCondition descending="1" ref="K72:K111"/>
  </sortState>
  <mergeCells count="4">
    <mergeCell ref="A6:K6"/>
    <mergeCell ref="A70:K70"/>
    <mergeCell ref="A113:K113"/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A5" sqref="A5:I5"/>
    </sheetView>
  </sheetViews>
  <sheetFormatPr defaultRowHeight="15"/>
  <cols>
    <col min="2" max="2" width="18.7109375" bestFit="1" customWidth="1"/>
    <col min="3" max="3" width="24.28515625" bestFit="1" customWidth="1"/>
    <col min="4" max="4" width="12.140625" customWidth="1"/>
    <col min="5" max="5" width="10.28515625" customWidth="1"/>
  </cols>
  <sheetData>
    <row r="1" spans="1:9" ht="23.25">
      <c r="A1" s="192" t="s">
        <v>634</v>
      </c>
      <c r="B1" s="192"/>
      <c r="C1" s="192"/>
      <c r="D1" s="192"/>
      <c r="E1" s="192"/>
      <c r="F1" s="192"/>
      <c r="G1" s="192"/>
      <c r="H1" s="192"/>
      <c r="I1" s="192"/>
    </row>
    <row r="2" spans="1:9" ht="76.5">
      <c r="A2" s="5" t="s">
        <v>1</v>
      </c>
      <c r="B2" s="1"/>
      <c r="C2" s="1"/>
      <c r="D2" s="2" t="s">
        <v>142</v>
      </c>
      <c r="E2" s="2" t="s">
        <v>227</v>
      </c>
      <c r="F2" s="2" t="s">
        <v>306</v>
      </c>
      <c r="G2" s="4" t="s">
        <v>393</v>
      </c>
      <c r="H2" s="4" t="s">
        <v>542</v>
      </c>
      <c r="I2" s="7" t="s">
        <v>541</v>
      </c>
    </row>
    <row r="3" spans="1:9" ht="15.75">
      <c r="A3" s="6">
        <v>1</v>
      </c>
      <c r="B3" s="22" t="s">
        <v>635</v>
      </c>
      <c r="C3" s="1" t="s">
        <v>601</v>
      </c>
      <c r="D3" s="11"/>
      <c r="E3" s="1"/>
      <c r="F3" s="11"/>
      <c r="G3" s="95"/>
      <c r="H3" s="11">
        <f>100</f>
        <v>100</v>
      </c>
      <c r="I3" s="10">
        <f>H3</f>
        <v>100</v>
      </c>
    </row>
    <row r="5" spans="1:9" s="8" customFormat="1" ht="23.25">
      <c r="A5" s="192" t="s">
        <v>69</v>
      </c>
      <c r="B5" s="192"/>
      <c r="C5" s="192"/>
      <c r="D5" s="192"/>
      <c r="E5" s="192"/>
      <c r="F5" s="192"/>
      <c r="G5" s="192"/>
      <c r="H5" s="192"/>
      <c r="I5" s="192"/>
    </row>
    <row r="6" spans="1:9" s="8" customFormat="1" ht="76.5">
      <c r="A6" s="5" t="s">
        <v>1</v>
      </c>
      <c r="B6" s="1"/>
      <c r="C6" s="1"/>
      <c r="D6" s="2" t="s">
        <v>142</v>
      </c>
      <c r="E6" s="2" t="s">
        <v>227</v>
      </c>
      <c r="F6" s="2" t="s">
        <v>306</v>
      </c>
      <c r="G6" s="4" t="s">
        <v>393</v>
      </c>
      <c r="H6" s="4" t="s">
        <v>542</v>
      </c>
      <c r="I6" s="7" t="s">
        <v>541</v>
      </c>
    </row>
    <row r="7" spans="1:9" s="8" customFormat="1" ht="15.75">
      <c r="A7" s="6"/>
      <c r="B7" s="1"/>
      <c r="C7" s="1"/>
      <c r="D7" s="11"/>
      <c r="E7" s="15"/>
      <c r="F7" s="11"/>
      <c r="G7" s="95"/>
      <c r="H7" s="1"/>
      <c r="I7" s="10">
        <f>F7</f>
        <v>0</v>
      </c>
    </row>
    <row r="8" spans="1:9" s="8" customFormat="1"/>
    <row r="9" spans="1:9" s="8" customFormat="1" ht="23.25">
      <c r="A9" s="192" t="s">
        <v>67</v>
      </c>
      <c r="B9" s="192"/>
      <c r="C9" s="192"/>
      <c r="D9" s="192"/>
      <c r="E9" s="192"/>
      <c r="F9" s="192"/>
      <c r="G9" s="192"/>
      <c r="H9" s="192"/>
      <c r="I9" s="192"/>
    </row>
    <row r="10" spans="1:9" s="8" customFormat="1" ht="76.5">
      <c r="A10" s="5" t="s">
        <v>1</v>
      </c>
      <c r="B10" s="1"/>
      <c r="C10" s="1"/>
      <c r="D10" s="2" t="s">
        <v>142</v>
      </c>
      <c r="E10" s="2" t="s">
        <v>227</v>
      </c>
      <c r="F10" s="2" t="s">
        <v>306</v>
      </c>
      <c r="G10" s="4" t="s">
        <v>393</v>
      </c>
      <c r="H10" s="4" t="s">
        <v>542</v>
      </c>
      <c r="I10" s="7" t="s">
        <v>541</v>
      </c>
    </row>
    <row r="11" spans="1:9" s="8" customFormat="1" ht="15.75">
      <c r="A11" s="6"/>
      <c r="B11" s="1"/>
      <c r="C11" s="1"/>
      <c r="D11" s="11"/>
      <c r="E11" s="15"/>
      <c r="F11" s="11"/>
      <c r="G11" s="95"/>
      <c r="H11" s="1"/>
      <c r="I11" s="10">
        <f>F11</f>
        <v>0</v>
      </c>
    </row>
    <row r="12" spans="1:9" s="8" customFormat="1"/>
    <row r="13" spans="1:9" s="8" customFormat="1" ht="23.25">
      <c r="A13" s="192" t="s">
        <v>68</v>
      </c>
      <c r="B13" s="192"/>
      <c r="C13" s="192"/>
      <c r="D13" s="192"/>
      <c r="E13" s="192"/>
      <c r="F13" s="192"/>
      <c r="G13" s="192"/>
      <c r="H13" s="192"/>
      <c r="I13" s="192"/>
    </row>
    <row r="14" spans="1:9" s="8" customFormat="1" ht="76.5">
      <c r="A14" s="5" t="s">
        <v>1</v>
      </c>
      <c r="B14" s="1"/>
      <c r="C14" s="1"/>
      <c r="D14" s="2" t="s">
        <v>142</v>
      </c>
      <c r="E14" s="2" t="s">
        <v>227</v>
      </c>
      <c r="F14" s="2" t="s">
        <v>306</v>
      </c>
      <c r="G14" s="4" t="s">
        <v>393</v>
      </c>
      <c r="H14" s="4" t="s">
        <v>542</v>
      </c>
      <c r="I14" s="7" t="s">
        <v>541</v>
      </c>
    </row>
    <row r="15" spans="1:9" s="8" customFormat="1" ht="15.75">
      <c r="A15" s="6"/>
      <c r="B15" s="1"/>
      <c r="C15" s="1"/>
      <c r="D15" s="11"/>
      <c r="E15" s="15"/>
      <c r="F15" s="11"/>
      <c r="G15" s="95"/>
      <c r="H15" s="1"/>
      <c r="I15" s="10">
        <f>F15</f>
        <v>0</v>
      </c>
    </row>
    <row r="16" spans="1:9" s="8" customFormat="1"/>
    <row r="17" spans="1:11" s="8" customFormat="1"/>
    <row r="18" spans="1:11" ht="23.25">
      <c r="A18" s="192" t="s">
        <v>64</v>
      </c>
      <c r="B18" s="192"/>
      <c r="C18" s="192"/>
      <c r="D18" s="192"/>
      <c r="E18" s="192"/>
      <c r="F18" s="192"/>
      <c r="G18" s="192"/>
      <c r="H18" s="192"/>
      <c r="I18" s="192"/>
    </row>
    <row r="19" spans="1:11" ht="76.5">
      <c r="A19" s="5" t="s">
        <v>1</v>
      </c>
      <c r="B19" s="1"/>
      <c r="C19" s="1"/>
      <c r="D19" s="2" t="s">
        <v>142</v>
      </c>
      <c r="E19" s="2" t="s">
        <v>227</v>
      </c>
      <c r="F19" s="2" t="s">
        <v>306</v>
      </c>
      <c r="G19" s="4" t="s">
        <v>393</v>
      </c>
      <c r="H19" s="4" t="s">
        <v>542</v>
      </c>
      <c r="I19" s="7" t="s">
        <v>541</v>
      </c>
      <c r="K19" s="30"/>
    </row>
    <row r="20" spans="1:11" ht="15.75">
      <c r="A20" s="6">
        <v>1</v>
      </c>
      <c r="B20" s="150" t="s">
        <v>307</v>
      </c>
      <c r="C20" s="98" t="s">
        <v>308</v>
      </c>
      <c r="D20" s="11"/>
      <c r="E20" s="15"/>
      <c r="F20" s="11">
        <f>100</f>
        <v>100</v>
      </c>
      <c r="G20" s="95"/>
      <c r="H20" s="1"/>
      <c r="I20" s="10">
        <f>F20</f>
        <v>100</v>
      </c>
    </row>
    <row r="22" spans="1:11" ht="23.25">
      <c r="A22" s="192" t="s">
        <v>137</v>
      </c>
      <c r="B22" s="192"/>
      <c r="C22" s="192"/>
      <c r="D22" s="192"/>
      <c r="E22" s="192"/>
      <c r="F22" s="192"/>
      <c r="G22" s="192"/>
      <c r="H22" s="192"/>
      <c r="I22" s="192"/>
    </row>
    <row r="23" spans="1:11" ht="76.5">
      <c r="A23" s="5" t="s">
        <v>1</v>
      </c>
      <c r="B23" s="1"/>
      <c r="C23" s="1"/>
      <c r="D23" s="2" t="s">
        <v>142</v>
      </c>
      <c r="E23" s="2" t="s">
        <v>227</v>
      </c>
      <c r="F23" s="2" t="s">
        <v>306</v>
      </c>
      <c r="G23" s="4" t="s">
        <v>393</v>
      </c>
      <c r="H23" s="4" t="s">
        <v>542</v>
      </c>
      <c r="I23" s="7" t="s">
        <v>541</v>
      </c>
    </row>
    <row r="24" spans="1:11" s="8" customFormat="1" ht="15.75">
      <c r="A24" s="5"/>
      <c r="B24" s="1"/>
      <c r="C24" s="1"/>
      <c r="D24" s="2"/>
      <c r="E24" s="2"/>
      <c r="F24" s="2"/>
      <c r="G24" s="4"/>
      <c r="H24" s="95"/>
      <c r="I24" s="7">
        <f>H24</f>
        <v>0</v>
      </c>
    </row>
    <row r="25" spans="1:11" ht="15.75">
      <c r="A25" s="6"/>
      <c r="B25" s="98"/>
      <c r="C25" s="98"/>
      <c r="D25" s="11"/>
      <c r="E25" s="15"/>
      <c r="F25" s="11"/>
      <c r="G25" s="95"/>
      <c r="H25" s="95"/>
      <c r="I25" s="10">
        <f>H25</f>
        <v>0</v>
      </c>
    </row>
    <row r="27" spans="1:11" s="8" customFormat="1" ht="23.25">
      <c r="A27" s="192" t="s">
        <v>232</v>
      </c>
      <c r="B27" s="192"/>
      <c r="C27" s="192"/>
      <c r="D27" s="192"/>
      <c r="E27" s="192"/>
      <c r="F27" s="192"/>
      <c r="G27" s="192"/>
      <c r="H27" s="192"/>
      <c r="I27" s="192"/>
    </row>
    <row r="28" spans="1:11" s="8" customFormat="1" ht="76.5">
      <c r="A28" s="5" t="s">
        <v>1</v>
      </c>
      <c r="B28" s="1"/>
      <c r="C28" s="1"/>
      <c r="D28" s="2" t="s">
        <v>142</v>
      </c>
      <c r="E28" s="2" t="s">
        <v>227</v>
      </c>
      <c r="F28" s="2" t="s">
        <v>306</v>
      </c>
      <c r="G28" s="4" t="s">
        <v>393</v>
      </c>
      <c r="H28" s="4" t="s">
        <v>542</v>
      </c>
      <c r="I28" s="7" t="s">
        <v>541</v>
      </c>
    </row>
    <row r="29" spans="1:11" s="8" customFormat="1" ht="15.75">
      <c r="A29" s="5">
        <v>1</v>
      </c>
      <c r="B29" s="162" t="s">
        <v>629</v>
      </c>
      <c r="C29" s="24" t="s">
        <v>582</v>
      </c>
      <c r="D29" s="2"/>
      <c r="E29" s="95"/>
      <c r="F29" s="11"/>
      <c r="G29" s="95"/>
      <c r="H29" s="95">
        <v>105</v>
      </c>
      <c r="I29" s="7">
        <f>H29</f>
        <v>105</v>
      </c>
    </row>
    <row r="30" spans="1:11" s="8" customFormat="1" ht="15.75">
      <c r="A30" s="5">
        <v>2</v>
      </c>
      <c r="B30" s="162" t="s">
        <v>233</v>
      </c>
      <c r="C30" s="24" t="s">
        <v>235</v>
      </c>
      <c r="D30" s="2"/>
      <c r="E30" s="95">
        <f>103</f>
        <v>103</v>
      </c>
      <c r="F30" s="11"/>
      <c r="G30" s="95"/>
      <c r="H30" s="95"/>
      <c r="I30" s="7">
        <f>E30</f>
        <v>103</v>
      </c>
    </row>
    <row r="31" spans="1:11" s="8" customFormat="1" ht="15.75">
      <c r="A31" s="5">
        <v>3</v>
      </c>
      <c r="B31" s="162" t="s">
        <v>629</v>
      </c>
      <c r="C31" s="24" t="s">
        <v>582</v>
      </c>
      <c r="D31" s="2"/>
      <c r="E31" s="95"/>
      <c r="F31" s="11"/>
      <c r="G31" s="95"/>
      <c r="H31" s="95">
        <v>101</v>
      </c>
      <c r="I31" s="7">
        <f>H31</f>
        <v>101</v>
      </c>
    </row>
    <row r="32" spans="1:11" s="8" customFormat="1" ht="15.75">
      <c r="A32" s="5">
        <v>4</v>
      </c>
      <c r="B32" s="162" t="s">
        <v>407</v>
      </c>
      <c r="C32" s="24" t="s">
        <v>408</v>
      </c>
      <c r="D32" s="2"/>
      <c r="E32" s="2"/>
      <c r="F32" s="11"/>
      <c r="G32" s="95">
        <f>100</f>
        <v>100</v>
      </c>
      <c r="H32" s="4"/>
      <c r="I32" s="7">
        <f>G32</f>
        <v>100</v>
      </c>
    </row>
    <row r="33" spans="1:9" s="8" customFormat="1" ht="15.75">
      <c r="A33" s="5">
        <v>5</v>
      </c>
      <c r="B33" s="162" t="s">
        <v>234</v>
      </c>
      <c r="C33" s="24" t="s">
        <v>235</v>
      </c>
      <c r="D33" s="2"/>
      <c r="E33" s="95">
        <f>99</f>
        <v>99</v>
      </c>
      <c r="F33" s="11"/>
      <c r="G33" s="95"/>
      <c r="H33" s="4"/>
      <c r="I33" s="7">
        <f>E33</f>
        <v>99</v>
      </c>
    </row>
    <row r="34" spans="1:9" s="8" customFormat="1" ht="15.75">
      <c r="A34" s="5">
        <v>6</v>
      </c>
      <c r="B34" s="162" t="s">
        <v>630</v>
      </c>
      <c r="C34" s="24" t="s">
        <v>582</v>
      </c>
      <c r="D34" s="2"/>
      <c r="E34" s="95"/>
      <c r="F34" s="11"/>
      <c r="G34" s="95"/>
      <c r="H34" s="95">
        <v>97</v>
      </c>
      <c r="I34" s="7">
        <f>H34</f>
        <v>97</v>
      </c>
    </row>
    <row r="35" spans="1:9" s="8" customFormat="1"/>
    <row r="36" spans="1:9" s="8" customFormat="1" ht="23.25">
      <c r="A36" s="192" t="s">
        <v>631</v>
      </c>
      <c r="B36" s="192"/>
      <c r="C36" s="192"/>
      <c r="D36" s="192"/>
      <c r="E36" s="192"/>
      <c r="F36" s="192"/>
      <c r="G36" s="192"/>
      <c r="H36" s="192"/>
      <c r="I36" s="192"/>
    </row>
    <row r="37" spans="1:9" s="8" customFormat="1" ht="76.5">
      <c r="A37" s="5" t="s">
        <v>1</v>
      </c>
      <c r="B37" s="1"/>
      <c r="C37" s="1"/>
      <c r="D37" s="2" t="s">
        <v>142</v>
      </c>
      <c r="E37" s="2" t="s">
        <v>227</v>
      </c>
      <c r="F37" s="2" t="s">
        <v>306</v>
      </c>
      <c r="G37" s="4" t="s">
        <v>393</v>
      </c>
      <c r="H37" s="4" t="s">
        <v>542</v>
      </c>
      <c r="I37" s="7" t="s">
        <v>541</v>
      </c>
    </row>
    <row r="38" spans="1:9" s="8" customFormat="1" ht="15.75">
      <c r="A38" s="5">
        <v>1</v>
      </c>
      <c r="B38" s="1" t="s">
        <v>632</v>
      </c>
      <c r="C38" s="1" t="s">
        <v>582</v>
      </c>
      <c r="D38" s="2"/>
      <c r="E38" s="2"/>
      <c r="F38" s="2"/>
      <c r="G38" s="4"/>
      <c r="H38" s="95">
        <v>103</v>
      </c>
      <c r="I38" s="7">
        <f>H38</f>
        <v>103</v>
      </c>
    </row>
    <row r="39" spans="1:9" s="8" customFormat="1" ht="15.75">
      <c r="A39" s="6">
        <v>2</v>
      </c>
      <c r="B39" s="1" t="s">
        <v>633</v>
      </c>
      <c r="C39" s="1" t="s">
        <v>582</v>
      </c>
      <c r="D39" s="11"/>
      <c r="E39" s="15"/>
      <c r="F39" s="11"/>
      <c r="G39" s="95"/>
      <c r="H39" s="95">
        <v>99</v>
      </c>
      <c r="I39" s="7">
        <f>H39</f>
        <v>99</v>
      </c>
    </row>
    <row r="40" spans="1:9" s="8" customFormat="1"/>
    <row r="41" spans="1:9" s="8" customFormat="1"/>
    <row r="42" spans="1:9" ht="23.25">
      <c r="A42" s="192" t="s">
        <v>65</v>
      </c>
      <c r="B42" s="192"/>
      <c r="C42" s="192"/>
      <c r="D42" s="192"/>
      <c r="E42" s="192"/>
      <c r="F42" s="192"/>
      <c r="G42" s="192"/>
      <c r="H42" s="192"/>
      <c r="I42" s="192"/>
    </row>
    <row r="43" spans="1:9" ht="76.5">
      <c r="A43" s="5" t="s">
        <v>1</v>
      </c>
      <c r="B43" s="1"/>
      <c r="C43" s="1"/>
      <c r="D43" s="2" t="s">
        <v>142</v>
      </c>
      <c r="E43" s="2" t="s">
        <v>227</v>
      </c>
      <c r="F43" s="2" t="s">
        <v>306</v>
      </c>
      <c r="G43" s="4" t="s">
        <v>393</v>
      </c>
      <c r="H43" s="4" t="s">
        <v>542</v>
      </c>
      <c r="I43" s="7" t="s">
        <v>541</v>
      </c>
    </row>
    <row r="44" spans="1:9" s="8" customFormat="1" ht="15.75">
      <c r="A44" s="5">
        <v>1</v>
      </c>
      <c r="B44" s="1" t="s">
        <v>331</v>
      </c>
      <c r="C44" s="1" t="s">
        <v>312</v>
      </c>
      <c r="D44" s="2"/>
      <c r="E44" s="2"/>
      <c r="F44" s="11">
        <f>100</f>
        <v>100</v>
      </c>
      <c r="G44" s="4"/>
      <c r="H44" s="4"/>
      <c r="I44" s="7">
        <f>F44</f>
        <v>100</v>
      </c>
    </row>
    <row r="45" spans="1:9" ht="15.75">
      <c r="A45" s="6"/>
      <c r="B45" s="98"/>
      <c r="C45" s="98"/>
      <c r="D45" s="11"/>
      <c r="E45" s="15"/>
      <c r="F45" s="11"/>
      <c r="G45" s="95"/>
      <c r="H45" s="1"/>
      <c r="I45" s="7">
        <f>F45</f>
        <v>0</v>
      </c>
    </row>
    <row r="47" spans="1:9" ht="23.25">
      <c r="A47" s="192" t="s">
        <v>70</v>
      </c>
      <c r="B47" s="192"/>
      <c r="C47" s="192"/>
      <c r="D47" s="192"/>
      <c r="E47" s="192"/>
      <c r="F47" s="192"/>
      <c r="G47" s="192"/>
      <c r="H47" s="192"/>
      <c r="I47" s="192"/>
    </row>
    <row r="48" spans="1:9" ht="76.5">
      <c r="A48" s="5" t="s">
        <v>1</v>
      </c>
      <c r="B48" s="1"/>
      <c r="C48" s="1"/>
      <c r="D48" s="2" t="s">
        <v>142</v>
      </c>
      <c r="E48" s="2" t="s">
        <v>227</v>
      </c>
      <c r="F48" s="2" t="s">
        <v>306</v>
      </c>
      <c r="G48" s="4" t="s">
        <v>393</v>
      </c>
      <c r="H48" s="4" t="s">
        <v>542</v>
      </c>
      <c r="I48" s="7" t="s">
        <v>541</v>
      </c>
    </row>
    <row r="49" spans="1:9" ht="15.75">
      <c r="A49" s="6"/>
      <c r="B49" s="1"/>
      <c r="C49" s="1"/>
      <c r="D49" s="11"/>
      <c r="E49" s="15"/>
      <c r="F49" s="11"/>
      <c r="G49" s="95"/>
      <c r="H49" s="1"/>
      <c r="I49" s="10" t="e">
        <f>#REF!</f>
        <v>#REF!</v>
      </c>
    </row>
  </sheetData>
  <sortState ref="A29:I34">
    <sortCondition descending="1" ref="I29:I34"/>
  </sortState>
  <mergeCells count="10">
    <mergeCell ref="A47:I47"/>
    <mergeCell ref="A1:I1"/>
    <mergeCell ref="A18:I18"/>
    <mergeCell ref="A22:I22"/>
    <mergeCell ref="A42:I42"/>
    <mergeCell ref="A9:I9"/>
    <mergeCell ref="A13:I13"/>
    <mergeCell ref="A5:I5"/>
    <mergeCell ref="A27:I27"/>
    <mergeCell ref="A36:I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"/>
  <sheetViews>
    <sheetView topLeftCell="C1" workbookViewId="0">
      <selection activeCell="K5" sqref="K5"/>
    </sheetView>
  </sheetViews>
  <sheetFormatPr defaultRowHeight="15"/>
  <cols>
    <col min="2" max="2" width="18.42578125" bestFit="1" customWidth="1"/>
    <col min="4" max="4" width="30.7109375" bestFit="1" customWidth="1"/>
    <col min="5" max="5" width="15.5703125" bestFit="1" customWidth="1"/>
    <col min="6" max="6" width="12.85546875" customWidth="1"/>
    <col min="7" max="7" width="10.28515625" customWidth="1"/>
  </cols>
  <sheetData>
    <row r="1" spans="1:11" ht="23.25">
      <c r="A1" s="192" t="s">
        <v>23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76.5">
      <c r="A2" s="5" t="s">
        <v>1</v>
      </c>
      <c r="B2" s="1"/>
      <c r="C2" s="1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/>
      <c r="K2" s="7" t="s">
        <v>541</v>
      </c>
    </row>
    <row r="3" spans="1:11" ht="15.75">
      <c r="A3" s="6">
        <v>1</v>
      </c>
      <c r="B3" s="97" t="s">
        <v>349</v>
      </c>
      <c r="C3" s="97">
        <v>1993</v>
      </c>
      <c r="D3" s="97" t="s">
        <v>254</v>
      </c>
      <c r="E3" s="97" t="s">
        <v>255</v>
      </c>
      <c r="F3" s="11"/>
      <c r="G3" s="11"/>
      <c r="H3" s="11">
        <f>100</f>
        <v>100</v>
      </c>
      <c r="I3" s="11"/>
      <c r="J3" s="1"/>
      <c r="K3" s="10">
        <f>G3+H3+I3</f>
        <v>100</v>
      </c>
    </row>
    <row r="4" spans="1:11" ht="15.75">
      <c r="A4" s="6">
        <v>1</v>
      </c>
      <c r="B4" s="97" t="s">
        <v>506</v>
      </c>
      <c r="C4" s="120">
        <v>2005</v>
      </c>
      <c r="D4" s="121" t="s">
        <v>452</v>
      </c>
      <c r="E4" s="121" t="s">
        <v>453</v>
      </c>
      <c r="F4" s="11"/>
      <c r="G4" s="11"/>
      <c r="H4" s="11"/>
      <c r="I4" s="11">
        <f>100</f>
        <v>100</v>
      </c>
      <c r="J4" s="11"/>
      <c r="K4" s="10">
        <f>I4</f>
        <v>100</v>
      </c>
    </row>
    <row r="5" spans="1:11" ht="15.75">
      <c r="A5" s="6"/>
      <c r="B5" s="97"/>
      <c r="C5" s="120"/>
      <c r="D5" s="121"/>
      <c r="E5" s="121"/>
      <c r="F5" s="11"/>
      <c r="G5" s="11"/>
      <c r="H5" s="11"/>
      <c r="I5" s="11"/>
      <c r="J5" s="11"/>
      <c r="K5" s="10">
        <f>J5</f>
        <v>0</v>
      </c>
    </row>
  </sheetData>
  <sortState ref="A3:K3">
    <sortCondition descending="1" ref="K3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5"/>
  <sheetViews>
    <sheetView tabSelected="1" zoomScale="80" zoomScaleNormal="80" workbookViewId="0">
      <selection activeCell="N12" sqref="N12"/>
    </sheetView>
  </sheetViews>
  <sheetFormatPr defaultRowHeight="15"/>
  <cols>
    <col min="2" max="2" width="19.85546875" bestFit="1" customWidth="1"/>
    <col min="3" max="3" width="5.28515625" style="114" customWidth="1"/>
    <col min="4" max="4" width="22.7109375" customWidth="1"/>
    <col min="5" max="5" width="29.85546875" bestFit="1" customWidth="1"/>
    <col min="6" max="6" width="13.140625" customWidth="1"/>
    <col min="7" max="7" width="10.7109375" customWidth="1"/>
    <col min="8" max="8" width="9.5703125" customWidth="1"/>
    <col min="9" max="9" width="10.85546875" customWidth="1"/>
    <col min="11" max="11" width="9.140625" style="8"/>
    <col min="12" max="12" width="19.140625" customWidth="1"/>
  </cols>
  <sheetData>
    <row r="1" spans="1:18" ht="38.25" customHeight="1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4"/>
      <c r="N1" s="14"/>
      <c r="O1" s="14"/>
      <c r="P1" s="14"/>
      <c r="Q1" s="14"/>
      <c r="R1" s="14"/>
    </row>
    <row r="2" spans="1:18" ht="45">
      <c r="A2" s="5" t="s">
        <v>1</v>
      </c>
      <c r="B2" s="1"/>
      <c r="C2" s="113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18" s="8" customFormat="1" ht="15.75">
      <c r="A3" s="6">
        <v>1</v>
      </c>
      <c r="B3" s="97" t="s">
        <v>74</v>
      </c>
      <c r="C3" s="96">
        <v>2008</v>
      </c>
      <c r="D3" s="82" t="s">
        <v>13</v>
      </c>
      <c r="E3" s="82" t="s">
        <v>14</v>
      </c>
      <c r="F3" s="11">
        <v>109</v>
      </c>
      <c r="G3" s="11"/>
      <c r="H3" s="11"/>
      <c r="I3" s="11">
        <v>118</v>
      </c>
      <c r="J3" s="11"/>
      <c r="K3" s="11">
        <v>141</v>
      </c>
      <c r="L3" s="10">
        <f>F3+I3+K3</f>
        <v>368</v>
      </c>
    </row>
    <row r="4" spans="1:18" ht="15.75">
      <c r="A4" s="6">
        <v>2</v>
      </c>
      <c r="B4" s="97" t="s">
        <v>171</v>
      </c>
      <c r="C4" s="96"/>
      <c r="D4" s="82" t="s">
        <v>90</v>
      </c>
      <c r="E4" s="82" t="s">
        <v>158</v>
      </c>
      <c r="F4" s="11">
        <v>101</v>
      </c>
      <c r="G4" s="11"/>
      <c r="H4" s="11"/>
      <c r="I4" s="11"/>
      <c r="J4" s="11">
        <v>111</v>
      </c>
      <c r="K4" s="11">
        <v>145</v>
      </c>
      <c r="L4" s="10">
        <v>357</v>
      </c>
    </row>
    <row r="5" spans="1:18" ht="15.75">
      <c r="A5" s="6">
        <v>3</v>
      </c>
      <c r="B5" s="97" t="s">
        <v>562</v>
      </c>
      <c r="C5" s="96"/>
      <c r="D5" s="82" t="s">
        <v>560</v>
      </c>
      <c r="E5" s="82"/>
      <c r="F5" s="11"/>
      <c r="G5" s="11"/>
      <c r="H5" s="11"/>
      <c r="I5" s="11"/>
      <c r="J5" s="11">
        <v>107</v>
      </c>
      <c r="K5" s="194">
        <v>137</v>
      </c>
      <c r="L5" s="10">
        <f>J5+K5</f>
        <v>244</v>
      </c>
    </row>
    <row r="6" spans="1:18" ht="15.75">
      <c r="A6" s="6">
        <v>4</v>
      </c>
      <c r="B6" s="97" t="s">
        <v>561</v>
      </c>
      <c r="C6" s="96"/>
      <c r="D6" s="82" t="s">
        <v>217</v>
      </c>
      <c r="E6" s="82"/>
      <c r="F6" s="11"/>
      <c r="G6" s="11"/>
      <c r="H6" s="11"/>
      <c r="I6" s="11"/>
      <c r="J6" s="11">
        <f>115</f>
        <v>115</v>
      </c>
      <c r="K6" s="11">
        <v>125</v>
      </c>
      <c r="L6" s="10">
        <f>J6+K6</f>
        <v>240</v>
      </c>
    </row>
    <row r="7" spans="1:18" ht="15.75">
      <c r="A7" s="6">
        <v>5</v>
      </c>
      <c r="B7" s="97" t="s">
        <v>104</v>
      </c>
      <c r="C7" s="96">
        <v>2006</v>
      </c>
      <c r="D7" s="82" t="s">
        <v>125</v>
      </c>
      <c r="E7" s="82" t="s">
        <v>155</v>
      </c>
      <c r="F7" s="11">
        <v>105</v>
      </c>
      <c r="G7" s="11"/>
      <c r="H7" s="11"/>
      <c r="I7" s="11"/>
      <c r="J7" s="11"/>
      <c r="K7" s="11">
        <v>117</v>
      </c>
      <c r="L7" s="10">
        <f>F7+K7</f>
        <v>222</v>
      </c>
    </row>
    <row r="8" spans="1:18" ht="15.75">
      <c r="A8" s="6">
        <v>6</v>
      </c>
      <c r="B8" s="97" t="s">
        <v>345</v>
      </c>
      <c r="C8" s="96">
        <v>2008</v>
      </c>
      <c r="D8" s="82" t="s">
        <v>347</v>
      </c>
      <c r="E8" s="82" t="s">
        <v>348</v>
      </c>
      <c r="F8" s="11"/>
      <c r="G8" s="11"/>
      <c r="H8" s="11">
        <v>106</v>
      </c>
      <c r="I8" s="11">
        <v>110</v>
      </c>
      <c r="J8" s="11"/>
      <c r="K8" s="1"/>
      <c r="L8" s="10">
        <v>216</v>
      </c>
    </row>
    <row r="9" spans="1:18" ht="15.75">
      <c r="A9" s="6">
        <v>7</v>
      </c>
      <c r="B9" s="97" t="s">
        <v>346</v>
      </c>
      <c r="C9" s="96">
        <v>2006</v>
      </c>
      <c r="D9" s="82" t="s">
        <v>347</v>
      </c>
      <c r="E9" s="82" t="s">
        <v>348</v>
      </c>
      <c r="F9" s="11"/>
      <c r="G9" s="11"/>
      <c r="H9" s="11">
        <v>102</v>
      </c>
      <c r="I9" s="11">
        <v>114</v>
      </c>
      <c r="J9" s="11"/>
      <c r="K9" s="11"/>
      <c r="L9" s="10">
        <f>H9+I9</f>
        <v>216</v>
      </c>
    </row>
    <row r="10" spans="1:18" ht="15.75">
      <c r="A10" s="6">
        <v>8</v>
      </c>
      <c r="B10" s="97" t="s">
        <v>256</v>
      </c>
      <c r="C10" s="96">
        <v>2007</v>
      </c>
      <c r="D10" s="82" t="s">
        <v>254</v>
      </c>
      <c r="E10" s="82" t="s">
        <v>255</v>
      </c>
      <c r="F10" s="11"/>
      <c r="G10" s="11">
        <f>98</f>
        <v>98</v>
      </c>
      <c r="H10" s="11">
        <f>98</f>
        <v>98</v>
      </c>
      <c r="I10" s="11"/>
      <c r="J10" s="11"/>
      <c r="K10" s="11"/>
      <c r="L10" s="10">
        <f>G10+H10</f>
        <v>196</v>
      </c>
    </row>
    <row r="11" spans="1:18" ht="15.75">
      <c r="A11" s="6">
        <v>9</v>
      </c>
      <c r="B11" s="97" t="s">
        <v>563</v>
      </c>
      <c r="C11" s="96"/>
      <c r="D11" s="82" t="s">
        <v>564</v>
      </c>
      <c r="E11" s="82"/>
      <c r="F11" s="11"/>
      <c r="G11" s="11"/>
      <c r="H11" s="11"/>
      <c r="I11" s="11"/>
      <c r="J11" s="11">
        <v>103</v>
      </c>
      <c r="K11" s="11">
        <v>89</v>
      </c>
      <c r="L11" s="10">
        <f>J11+K11</f>
        <v>192</v>
      </c>
    </row>
    <row r="12" spans="1:18" ht="15.75">
      <c r="A12" s="6">
        <v>10</v>
      </c>
      <c r="B12" s="97" t="s">
        <v>727</v>
      </c>
      <c r="C12" s="96"/>
      <c r="D12" s="82" t="s">
        <v>667</v>
      </c>
      <c r="E12" s="82"/>
      <c r="F12" s="11"/>
      <c r="G12" s="11"/>
      <c r="H12" s="11"/>
      <c r="I12" s="11"/>
      <c r="J12" s="11"/>
      <c r="K12" s="11">
        <v>121</v>
      </c>
      <c r="L12" s="10">
        <f>K12</f>
        <v>121</v>
      </c>
    </row>
    <row r="13" spans="1:18" ht="15.75">
      <c r="A13" s="6">
        <v>11</v>
      </c>
      <c r="B13" s="97" t="s">
        <v>261</v>
      </c>
      <c r="C13" s="96">
        <v>2006</v>
      </c>
      <c r="D13" s="82" t="s">
        <v>13</v>
      </c>
      <c r="E13" s="82" t="s">
        <v>14</v>
      </c>
      <c r="F13" s="11"/>
      <c r="G13" s="11">
        <f>106</f>
        <v>106</v>
      </c>
      <c r="H13" s="11"/>
      <c r="I13" s="11"/>
      <c r="J13" s="11"/>
      <c r="K13" s="11"/>
      <c r="L13" s="10">
        <f>G13</f>
        <v>106</v>
      </c>
    </row>
    <row r="14" spans="1:18" ht="15.75">
      <c r="A14" s="6">
        <v>11</v>
      </c>
      <c r="B14" s="97" t="s">
        <v>498</v>
      </c>
      <c r="C14" s="96">
        <v>2008</v>
      </c>
      <c r="D14" s="82" t="s">
        <v>499</v>
      </c>
      <c r="E14" s="82" t="s">
        <v>500</v>
      </c>
      <c r="F14" s="11"/>
      <c r="G14" s="11"/>
      <c r="H14" s="11"/>
      <c r="I14" s="11">
        <v>106</v>
      </c>
      <c r="J14" s="11"/>
      <c r="K14" s="11"/>
      <c r="L14" s="10">
        <f>I14</f>
        <v>106</v>
      </c>
    </row>
    <row r="15" spans="1:18" ht="15.75">
      <c r="A15" s="6">
        <v>13</v>
      </c>
      <c r="B15" s="97" t="s">
        <v>87</v>
      </c>
      <c r="C15" s="96">
        <v>2005</v>
      </c>
      <c r="D15" s="82" t="s">
        <v>262</v>
      </c>
      <c r="E15" s="82" t="s">
        <v>87</v>
      </c>
      <c r="F15" s="11"/>
      <c r="G15" s="11">
        <f>103</f>
        <v>103</v>
      </c>
      <c r="H15" s="11"/>
      <c r="I15" s="11"/>
      <c r="J15" s="11"/>
      <c r="K15" s="11"/>
      <c r="L15" s="10">
        <f>G15</f>
        <v>103</v>
      </c>
    </row>
    <row r="16" spans="1:18" ht="15.75">
      <c r="A16" s="6">
        <v>14</v>
      </c>
      <c r="B16" s="97" t="s">
        <v>501</v>
      </c>
      <c r="C16" s="96">
        <v>2008</v>
      </c>
      <c r="D16" s="82" t="s">
        <v>502</v>
      </c>
      <c r="E16" s="82" t="s">
        <v>503</v>
      </c>
      <c r="F16" s="11"/>
      <c r="G16" s="11"/>
      <c r="H16" s="11"/>
      <c r="I16" s="11">
        <v>102</v>
      </c>
      <c r="J16" s="11"/>
      <c r="K16" s="11"/>
      <c r="L16" s="10">
        <f>I16</f>
        <v>102</v>
      </c>
    </row>
    <row r="17" spans="1:12" ht="15.75">
      <c r="A17" s="6">
        <v>15</v>
      </c>
      <c r="B17" s="97" t="s">
        <v>565</v>
      </c>
      <c r="C17" s="96"/>
      <c r="D17" s="82" t="s">
        <v>217</v>
      </c>
      <c r="E17" s="82"/>
      <c r="F17" s="11"/>
      <c r="G17" s="11"/>
      <c r="H17" s="11"/>
      <c r="I17" s="11"/>
      <c r="J17" s="11">
        <v>99</v>
      </c>
      <c r="K17" s="11"/>
      <c r="L17" s="10">
        <f>J17</f>
        <v>99</v>
      </c>
    </row>
    <row r="18" spans="1:12" ht="15.75">
      <c r="A18" s="6">
        <v>16</v>
      </c>
      <c r="B18" s="97" t="s">
        <v>504</v>
      </c>
      <c r="C18" s="96">
        <v>2008</v>
      </c>
      <c r="D18" s="82" t="s">
        <v>499</v>
      </c>
      <c r="E18" s="82" t="s">
        <v>500</v>
      </c>
      <c r="F18" s="11"/>
      <c r="G18" s="11"/>
      <c r="H18" s="11"/>
      <c r="I18" s="11">
        <v>98</v>
      </c>
      <c r="J18" s="11"/>
      <c r="K18" s="11"/>
      <c r="L18" s="10">
        <f>I18</f>
        <v>98</v>
      </c>
    </row>
    <row r="19" spans="1:12" ht="15.75">
      <c r="A19" s="6">
        <v>17</v>
      </c>
      <c r="B19" s="97" t="s">
        <v>172</v>
      </c>
      <c r="C19" s="96">
        <v>2008</v>
      </c>
      <c r="D19" s="82" t="s">
        <v>140</v>
      </c>
      <c r="E19" s="82" t="s">
        <v>146</v>
      </c>
      <c r="F19" s="11">
        <v>97</v>
      </c>
      <c r="G19" s="11"/>
      <c r="H19" s="11"/>
      <c r="I19" s="11"/>
      <c r="J19" s="11"/>
      <c r="K19" s="11"/>
      <c r="L19" s="10">
        <f>F19</f>
        <v>97</v>
      </c>
    </row>
    <row r="20" spans="1:12" ht="15.75">
      <c r="A20" s="6">
        <v>18</v>
      </c>
      <c r="B20" s="97" t="s">
        <v>566</v>
      </c>
      <c r="C20" s="96"/>
      <c r="D20" s="82" t="s">
        <v>564</v>
      </c>
      <c r="E20" s="82"/>
      <c r="F20" s="11"/>
      <c r="G20" s="11"/>
      <c r="H20" s="11"/>
      <c r="I20" s="11"/>
      <c r="J20" s="11">
        <v>95</v>
      </c>
      <c r="K20" s="11"/>
      <c r="L20" s="10">
        <f>J20</f>
        <v>95</v>
      </c>
    </row>
    <row r="21" spans="1:12" ht="15.75">
      <c r="A21" s="6">
        <v>19</v>
      </c>
      <c r="B21" s="97" t="s">
        <v>505</v>
      </c>
      <c r="C21" s="96">
        <v>2008</v>
      </c>
      <c r="D21" s="82" t="s">
        <v>448</v>
      </c>
      <c r="E21" s="82" t="s">
        <v>449</v>
      </c>
      <c r="F21" s="11"/>
      <c r="G21" s="11"/>
      <c r="H21" s="11"/>
      <c r="I21" s="11">
        <v>94</v>
      </c>
      <c r="J21" s="11"/>
      <c r="K21" s="11"/>
      <c r="L21" s="10">
        <f>I21</f>
        <v>94</v>
      </c>
    </row>
    <row r="22" spans="1:12" ht="15.75">
      <c r="A22" s="6">
        <v>20</v>
      </c>
      <c r="B22" s="97" t="s">
        <v>728</v>
      </c>
      <c r="C22" s="96"/>
      <c r="D22" s="82" t="s">
        <v>667</v>
      </c>
      <c r="E22" s="82"/>
      <c r="F22" s="11"/>
      <c r="G22" s="11"/>
      <c r="H22" s="11"/>
      <c r="I22" s="11"/>
      <c r="J22" s="11"/>
      <c r="K22" s="11">
        <v>89</v>
      </c>
      <c r="L22" s="10">
        <f>K22</f>
        <v>89</v>
      </c>
    </row>
    <row r="23" spans="1:12" ht="15.75">
      <c r="A23" s="6">
        <v>20</v>
      </c>
      <c r="B23" s="97" t="s">
        <v>729</v>
      </c>
      <c r="C23" s="96"/>
      <c r="D23" s="82" t="s">
        <v>667</v>
      </c>
      <c r="E23" s="82"/>
      <c r="F23" s="11"/>
      <c r="G23" s="11"/>
      <c r="H23" s="11"/>
      <c r="I23" s="11"/>
      <c r="J23" s="11"/>
      <c r="K23" s="11">
        <v>89</v>
      </c>
      <c r="L23" s="10">
        <f>K23</f>
        <v>89</v>
      </c>
    </row>
    <row r="24" spans="1:12" ht="15.75">
      <c r="A24" s="6">
        <v>20</v>
      </c>
      <c r="B24" s="97" t="s">
        <v>730</v>
      </c>
      <c r="C24" s="96"/>
      <c r="D24" s="82" t="s">
        <v>667</v>
      </c>
      <c r="E24" s="82"/>
      <c r="F24" s="11"/>
      <c r="G24" s="11"/>
      <c r="H24" s="11"/>
      <c r="I24" s="11"/>
      <c r="J24" s="11"/>
      <c r="K24" s="11">
        <v>89</v>
      </c>
      <c r="L24" s="10">
        <f>K24</f>
        <v>89</v>
      </c>
    </row>
    <row r="25" spans="1:12" ht="15.75">
      <c r="A25" s="5"/>
      <c r="B25" s="1"/>
      <c r="C25" s="113"/>
      <c r="D25" s="1"/>
      <c r="E25" s="1"/>
      <c r="F25" s="2"/>
      <c r="G25" s="2"/>
      <c r="H25" s="4"/>
      <c r="I25" s="4"/>
      <c r="J25" s="4"/>
      <c r="K25" s="4"/>
      <c r="L25" s="7"/>
    </row>
  </sheetData>
  <sortState ref="A3:L25">
    <sortCondition descending="1" ref="L3:L25"/>
  </sortState>
  <mergeCells count="1">
    <mergeCell ref="A1:L1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88"/>
  <sheetViews>
    <sheetView zoomScale="80" zoomScaleNormal="80" workbookViewId="0">
      <selection activeCell="A25" sqref="A25:A27"/>
    </sheetView>
  </sheetViews>
  <sheetFormatPr defaultRowHeight="15"/>
  <cols>
    <col min="1" max="1" width="9.140625" style="99"/>
    <col min="2" max="2" width="21.42578125" bestFit="1" customWidth="1"/>
    <col min="3" max="3" width="8.7109375" style="33" customWidth="1"/>
    <col min="4" max="4" width="22.7109375" customWidth="1"/>
    <col min="5" max="5" width="16.5703125" customWidth="1"/>
    <col min="6" max="6" width="14.28515625" customWidth="1"/>
    <col min="7" max="7" width="11.28515625" customWidth="1"/>
    <col min="11" max="11" width="9.140625" style="8"/>
    <col min="15" max="15" width="19" bestFit="1" customWidth="1"/>
  </cols>
  <sheetData>
    <row r="1" spans="1:21" ht="23.25">
      <c r="A1" s="192" t="s">
        <v>35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4"/>
      <c r="N1" s="14"/>
      <c r="O1" s="14"/>
      <c r="P1" s="14"/>
      <c r="Q1" s="14"/>
      <c r="R1" s="14"/>
    </row>
    <row r="2" spans="1:21" ht="76.5">
      <c r="A2" s="5" t="s">
        <v>1</v>
      </c>
      <c r="B2" s="1"/>
      <c r="C2" s="3"/>
      <c r="D2" s="1"/>
      <c r="E2" s="1"/>
      <c r="F2" s="2" t="s">
        <v>142</v>
      </c>
      <c r="G2" s="2" t="s">
        <v>227</v>
      </c>
      <c r="H2" s="4" t="s">
        <v>306</v>
      </c>
      <c r="I2" s="4" t="s">
        <v>393</v>
      </c>
      <c r="J2" s="4" t="s">
        <v>542</v>
      </c>
      <c r="K2" s="4" t="s">
        <v>662</v>
      </c>
      <c r="L2" s="7" t="s">
        <v>541</v>
      </c>
    </row>
    <row r="3" spans="1:21" s="8" customFormat="1" ht="15.75">
      <c r="A3" s="6">
        <v>1</v>
      </c>
      <c r="B3" s="24" t="s">
        <v>62</v>
      </c>
      <c r="C3" s="130">
        <v>2011</v>
      </c>
      <c r="D3" s="43" t="s">
        <v>60</v>
      </c>
      <c r="E3" s="43" t="s">
        <v>61</v>
      </c>
      <c r="F3" s="15">
        <v>145</v>
      </c>
      <c r="G3" s="15">
        <f>133</f>
        <v>133</v>
      </c>
      <c r="H3" s="15"/>
      <c r="I3" s="15"/>
      <c r="J3" s="15">
        <v>153</v>
      </c>
      <c r="K3" s="15">
        <v>205</v>
      </c>
      <c r="L3" s="10">
        <f>F3+G3+J3+K3</f>
        <v>636</v>
      </c>
      <c r="N3"/>
      <c r="R3"/>
      <c r="T3"/>
      <c r="U3"/>
    </row>
    <row r="4" spans="1:21" s="8" customFormat="1" ht="15.75">
      <c r="A4" s="6">
        <v>2</v>
      </c>
      <c r="B4" s="24" t="s">
        <v>138</v>
      </c>
      <c r="C4" s="130">
        <v>2011</v>
      </c>
      <c r="D4" s="43" t="s">
        <v>144</v>
      </c>
      <c r="E4" s="43" t="s">
        <v>87</v>
      </c>
      <c r="F4" s="15">
        <v>125</v>
      </c>
      <c r="G4" s="15">
        <f>121</f>
        <v>121</v>
      </c>
      <c r="H4" s="15">
        <f>126</f>
        <v>126</v>
      </c>
      <c r="I4" s="15">
        <f>105</f>
        <v>105</v>
      </c>
      <c r="J4" s="15">
        <v>133</v>
      </c>
      <c r="K4" s="15">
        <v>193</v>
      </c>
      <c r="L4" s="10">
        <f>F4+H4+J4+K4</f>
        <v>577</v>
      </c>
      <c r="N4"/>
      <c r="R4"/>
    </row>
    <row r="5" spans="1:21" s="8" customFormat="1" ht="15.75">
      <c r="A5" s="6">
        <v>3</v>
      </c>
      <c r="B5" s="24" t="s">
        <v>100</v>
      </c>
      <c r="C5" s="130">
        <v>2010</v>
      </c>
      <c r="D5" s="43" t="s">
        <v>90</v>
      </c>
      <c r="E5" s="43" t="s">
        <v>91</v>
      </c>
      <c r="F5" s="15">
        <v>90</v>
      </c>
      <c r="G5" s="15"/>
      <c r="H5" s="15"/>
      <c r="I5" s="15">
        <v>125</v>
      </c>
      <c r="J5" s="15">
        <v>137</v>
      </c>
      <c r="K5" s="15">
        <v>172</v>
      </c>
      <c r="L5" s="10">
        <f>I5+J5+K5+F5</f>
        <v>524</v>
      </c>
      <c r="N5"/>
      <c r="R5"/>
    </row>
    <row r="6" spans="1:21" s="8" customFormat="1" ht="15.75">
      <c r="A6" s="6">
        <v>4</v>
      </c>
      <c r="B6" s="24" t="s">
        <v>162</v>
      </c>
      <c r="C6" s="130">
        <v>2011</v>
      </c>
      <c r="D6" s="43" t="s">
        <v>144</v>
      </c>
      <c r="E6" s="43" t="s">
        <v>87</v>
      </c>
      <c r="F6" s="15">
        <v>117</v>
      </c>
      <c r="G6" s="15">
        <f>125</f>
        <v>125</v>
      </c>
      <c r="H6" s="15"/>
      <c r="I6" s="15"/>
      <c r="J6" s="15">
        <v>118</v>
      </c>
      <c r="K6" s="15">
        <v>150</v>
      </c>
      <c r="L6" s="10">
        <f>F6+G6+J6+K6</f>
        <v>510</v>
      </c>
      <c r="N6"/>
      <c r="R6"/>
    </row>
    <row r="7" spans="1:21" s="8" customFormat="1" ht="15.75">
      <c r="A7" s="6">
        <v>5</v>
      </c>
      <c r="B7" s="24" t="s">
        <v>77</v>
      </c>
      <c r="C7" s="130">
        <v>2011</v>
      </c>
      <c r="D7" s="43" t="s">
        <v>13</v>
      </c>
      <c r="E7" s="43" t="s">
        <v>14</v>
      </c>
      <c r="F7" s="15">
        <v>129</v>
      </c>
      <c r="G7" s="15">
        <f>129</f>
        <v>129</v>
      </c>
      <c r="H7" s="15"/>
      <c r="I7" s="15">
        <f>109</f>
        <v>109</v>
      </c>
      <c r="J7" s="15">
        <v>118</v>
      </c>
      <c r="K7" s="15"/>
      <c r="L7" s="10">
        <f>F7+G7+I7+J7</f>
        <v>485</v>
      </c>
      <c r="N7"/>
      <c r="R7"/>
    </row>
    <row r="8" spans="1:21" s="8" customFormat="1" ht="15.75">
      <c r="A8" s="6">
        <v>6</v>
      </c>
      <c r="B8" s="24" t="s">
        <v>466</v>
      </c>
      <c r="C8" s="130">
        <v>2012</v>
      </c>
      <c r="D8" s="43" t="s">
        <v>13</v>
      </c>
      <c r="E8" s="43" t="s">
        <v>14</v>
      </c>
      <c r="F8" s="15"/>
      <c r="G8" s="15"/>
      <c r="H8" s="15"/>
      <c r="I8" s="15">
        <v>121</v>
      </c>
      <c r="J8" s="15">
        <v>145</v>
      </c>
      <c r="K8" s="15">
        <v>197</v>
      </c>
      <c r="L8" s="10">
        <f>I8+J8+K8</f>
        <v>463</v>
      </c>
      <c r="N8"/>
      <c r="R8"/>
    </row>
    <row r="9" spans="1:21" s="8" customFormat="1" ht="15.75">
      <c r="A9" s="6">
        <v>7</v>
      </c>
      <c r="B9" s="24" t="s">
        <v>464</v>
      </c>
      <c r="C9" s="130">
        <v>2012</v>
      </c>
      <c r="D9" s="43" t="s">
        <v>13</v>
      </c>
      <c r="E9" s="43" t="s">
        <v>14</v>
      </c>
      <c r="F9" s="15"/>
      <c r="G9" s="15"/>
      <c r="H9" s="15"/>
      <c r="I9" s="15">
        <f>133</f>
        <v>133</v>
      </c>
      <c r="J9" s="15">
        <f>157</f>
        <v>157</v>
      </c>
      <c r="K9" s="15">
        <v>159</v>
      </c>
      <c r="L9" s="10">
        <f>I9+J9+K9</f>
        <v>449</v>
      </c>
      <c r="N9"/>
      <c r="R9"/>
    </row>
    <row r="10" spans="1:21" s="8" customFormat="1" ht="15.75">
      <c r="A10" s="6">
        <v>8</v>
      </c>
      <c r="B10" s="24" t="s">
        <v>101</v>
      </c>
      <c r="C10" s="130">
        <v>2011</v>
      </c>
      <c r="D10" s="43" t="s">
        <v>90</v>
      </c>
      <c r="E10" s="43" t="s">
        <v>158</v>
      </c>
      <c r="F10" s="15">
        <v>109</v>
      </c>
      <c r="G10" s="15"/>
      <c r="H10" s="15"/>
      <c r="I10" s="15"/>
      <c r="J10" s="15">
        <v>141</v>
      </c>
      <c r="K10" s="15">
        <v>189</v>
      </c>
      <c r="L10" s="10">
        <f>F10+J10+K10</f>
        <v>439</v>
      </c>
      <c r="N10"/>
      <c r="R10"/>
    </row>
    <row r="11" spans="1:21" s="8" customFormat="1" ht="15.75">
      <c r="A11" s="6">
        <v>9</v>
      </c>
      <c r="B11" s="24" t="s">
        <v>465</v>
      </c>
      <c r="C11" s="130">
        <v>2012</v>
      </c>
      <c r="D11" s="43" t="s">
        <v>437</v>
      </c>
      <c r="E11" s="43" t="s">
        <v>438</v>
      </c>
      <c r="F11" s="15"/>
      <c r="G11" s="15"/>
      <c r="H11" s="15"/>
      <c r="I11" s="15">
        <v>129</v>
      </c>
      <c r="J11" s="15">
        <v>126</v>
      </c>
      <c r="K11" s="15">
        <v>172</v>
      </c>
      <c r="L11" s="10">
        <f>I11+J11+K11</f>
        <v>427</v>
      </c>
      <c r="N11"/>
      <c r="R11"/>
    </row>
    <row r="12" spans="1:21" s="8" customFormat="1" ht="15.75">
      <c r="A12" s="6">
        <v>10</v>
      </c>
      <c r="B12" s="24" t="s">
        <v>50</v>
      </c>
      <c r="C12" s="130">
        <v>2012</v>
      </c>
      <c r="D12" s="43" t="s">
        <v>13</v>
      </c>
      <c r="E12" s="43" t="s">
        <v>14</v>
      </c>
      <c r="F12" s="15">
        <v>90</v>
      </c>
      <c r="G12" s="15"/>
      <c r="H12" s="15"/>
      <c r="I12" s="15">
        <f>93</f>
        <v>93</v>
      </c>
      <c r="J12" s="15">
        <v>89</v>
      </c>
      <c r="K12" s="15">
        <v>136</v>
      </c>
      <c r="L12" s="10">
        <f>F12+I12+J12+K12</f>
        <v>408</v>
      </c>
      <c r="N12"/>
      <c r="R12"/>
    </row>
    <row r="13" spans="1:21" s="8" customFormat="1" ht="15.75">
      <c r="A13" s="6">
        <v>11</v>
      </c>
      <c r="B13" s="24" t="s">
        <v>99</v>
      </c>
      <c r="C13" s="130">
        <v>2010</v>
      </c>
      <c r="D13" s="43" t="s">
        <v>90</v>
      </c>
      <c r="E13" s="43" t="s">
        <v>158</v>
      </c>
      <c r="F13" s="15">
        <v>137</v>
      </c>
      <c r="G13" s="15"/>
      <c r="H13" s="15"/>
      <c r="I13" s="15"/>
      <c r="J13" s="15">
        <v>149</v>
      </c>
      <c r="K13" s="15">
        <v>201</v>
      </c>
      <c r="L13" s="10">
        <f>F13+G13+J13</f>
        <v>286</v>
      </c>
    </row>
    <row r="14" spans="1:21" s="8" customFormat="1" ht="15.75">
      <c r="A14" s="6">
        <v>12</v>
      </c>
      <c r="B14" s="24" t="s">
        <v>102</v>
      </c>
      <c r="C14" s="130">
        <v>2009</v>
      </c>
      <c r="D14" s="43" t="s">
        <v>90</v>
      </c>
      <c r="E14" s="43" t="s">
        <v>158</v>
      </c>
      <c r="F14" s="15">
        <v>90</v>
      </c>
      <c r="G14" s="15"/>
      <c r="H14" s="15"/>
      <c r="I14" s="15"/>
      <c r="J14" s="15">
        <v>89</v>
      </c>
      <c r="K14" s="15">
        <v>102</v>
      </c>
      <c r="L14" s="10">
        <f>F14+J14+K14</f>
        <v>281</v>
      </c>
    </row>
    <row r="15" spans="1:21" s="8" customFormat="1" ht="15.75">
      <c r="A15" s="6">
        <v>13</v>
      </c>
      <c r="B15" s="24" t="s">
        <v>551</v>
      </c>
      <c r="C15" s="130"/>
      <c r="D15" s="43" t="s">
        <v>90</v>
      </c>
      <c r="E15" s="43"/>
      <c r="F15" s="15"/>
      <c r="G15" s="15"/>
      <c r="H15" s="15"/>
      <c r="I15" s="15"/>
      <c r="J15" s="15">
        <v>126</v>
      </c>
      <c r="K15" s="15">
        <v>136</v>
      </c>
      <c r="L15" s="10">
        <f>J15+K15</f>
        <v>262</v>
      </c>
    </row>
    <row r="16" spans="1:21" s="8" customFormat="1" ht="15.75">
      <c r="A16" s="6">
        <v>14</v>
      </c>
      <c r="B16" s="24" t="s">
        <v>350</v>
      </c>
      <c r="C16" s="130">
        <v>2012</v>
      </c>
      <c r="D16" s="43" t="s">
        <v>347</v>
      </c>
      <c r="E16" s="43" t="s">
        <v>348</v>
      </c>
      <c r="F16" s="15"/>
      <c r="G16" s="15"/>
      <c r="H16" s="15">
        <f>130</f>
        <v>130</v>
      </c>
      <c r="I16" s="15">
        <f>97</f>
        <v>97</v>
      </c>
      <c r="J16" s="15"/>
      <c r="K16" s="15"/>
      <c r="L16" s="10">
        <f>H16+I16</f>
        <v>227</v>
      </c>
    </row>
    <row r="17" spans="1:18" s="8" customFormat="1" ht="15.75">
      <c r="A17" s="6">
        <v>15</v>
      </c>
      <c r="B17" s="24" t="s">
        <v>556</v>
      </c>
      <c r="C17" s="130">
        <v>2012</v>
      </c>
      <c r="D17" s="43" t="s">
        <v>144</v>
      </c>
      <c r="E17" s="43"/>
      <c r="F17" s="15"/>
      <c r="G17" s="15"/>
      <c r="H17" s="15"/>
      <c r="I17" s="15"/>
      <c r="J17" s="15">
        <v>89</v>
      </c>
      <c r="K17" s="15">
        <v>136</v>
      </c>
      <c r="L17" s="10">
        <f>J17+K17</f>
        <v>225</v>
      </c>
    </row>
    <row r="18" spans="1:18" s="8" customFormat="1" ht="15.75">
      <c r="A18" s="6">
        <v>16</v>
      </c>
      <c r="B18" s="24" t="s">
        <v>165</v>
      </c>
      <c r="C18" s="130">
        <v>2011</v>
      </c>
      <c r="D18" s="43" t="s">
        <v>148</v>
      </c>
      <c r="E18" s="43" t="s">
        <v>149</v>
      </c>
      <c r="F18" s="15">
        <v>90</v>
      </c>
      <c r="G18" s="15"/>
      <c r="H18" s="15">
        <f>103</f>
        <v>103</v>
      </c>
      <c r="I18" s="15"/>
      <c r="J18" s="15"/>
      <c r="K18" s="15"/>
      <c r="L18" s="10">
        <f>F18+G18+H18</f>
        <v>193</v>
      </c>
    </row>
    <row r="19" spans="1:18" s="8" customFormat="1" ht="15.75">
      <c r="A19" s="6">
        <v>17</v>
      </c>
      <c r="B19" s="24" t="s">
        <v>734</v>
      </c>
      <c r="C19" s="130">
        <v>2012</v>
      </c>
      <c r="D19" s="43" t="s">
        <v>667</v>
      </c>
      <c r="E19" s="43"/>
      <c r="F19" s="15"/>
      <c r="G19" s="15"/>
      <c r="H19" s="15"/>
      <c r="I19" s="15"/>
      <c r="J19" s="15"/>
      <c r="K19" s="15">
        <v>172</v>
      </c>
      <c r="L19" s="10">
        <f>K19</f>
        <v>172</v>
      </c>
    </row>
    <row r="20" spans="1:18" s="8" customFormat="1" ht="15.75">
      <c r="A20" s="6">
        <v>18</v>
      </c>
      <c r="B20" s="24" t="s">
        <v>735</v>
      </c>
      <c r="C20" s="130">
        <v>2012</v>
      </c>
      <c r="D20" s="43" t="s">
        <v>667</v>
      </c>
      <c r="E20" s="43"/>
      <c r="F20" s="15"/>
      <c r="G20" s="15"/>
      <c r="H20" s="15"/>
      <c r="I20" s="15"/>
      <c r="J20" s="15"/>
      <c r="K20" s="15">
        <v>159</v>
      </c>
      <c r="L20" s="10">
        <f>K20</f>
        <v>159</v>
      </c>
    </row>
    <row r="21" spans="1:18" s="8" customFormat="1" ht="15.75">
      <c r="A21" s="6">
        <v>19</v>
      </c>
      <c r="B21" s="24" t="s">
        <v>736</v>
      </c>
      <c r="C21" s="130">
        <v>2012</v>
      </c>
      <c r="D21" s="43" t="s">
        <v>667</v>
      </c>
      <c r="E21" s="43"/>
      <c r="F21" s="15"/>
      <c r="G21" s="15"/>
      <c r="H21" s="15"/>
      <c r="I21" s="15"/>
      <c r="J21" s="15"/>
      <c r="K21" s="15">
        <v>150</v>
      </c>
      <c r="L21" s="10">
        <f>K21</f>
        <v>150</v>
      </c>
    </row>
    <row r="22" spans="1:18" s="8" customFormat="1" ht="15.75">
      <c r="A22" s="6">
        <v>20</v>
      </c>
      <c r="B22" s="24" t="s">
        <v>161</v>
      </c>
      <c r="C22" s="130">
        <v>2010</v>
      </c>
      <c r="D22" s="43" t="s">
        <v>140</v>
      </c>
      <c r="E22" s="43" t="s">
        <v>146</v>
      </c>
      <c r="F22" s="15">
        <v>133</v>
      </c>
      <c r="G22" s="15"/>
      <c r="H22" s="15"/>
      <c r="I22" s="15"/>
      <c r="J22" s="15"/>
      <c r="K22" s="15"/>
      <c r="L22" s="10">
        <f>F22+G22</f>
        <v>133</v>
      </c>
    </row>
    <row r="23" spans="1:18" s="8" customFormat="1" ht="15.75">
      <c r="A23" s="6">
        <v>21</v>
      </c>
      <c r="B23" s="24" t="s">
        <v>351</v>
      </c>
      <c r="C23" s="130">
        <v>2011</v>
      </c>
      <c r="D23" s="43" t="s">
        <v>347</v>
      </c>
      <c r="E23" s="43" t="s">
        <v>348</v>
      </c>
      <c r="F23" s="15"/>
      <c r="G23" s="15"/>
      <c r="H23" s="15">
        <f>122</f>
        <v>122</v>
      </c>
      <c r="I23" s="15"/>
      <c r="J23" s="15"/>
      <c r="K23" s="15"/>
      <c r="L23" s="10">
        <f>H23</f>
        <v>122</v>
      </c>
    </row>
    <row r="24" spans="1:18" s="8" customFormat="1" ht="15.75">
      <c r="A24" s="6">
        <v>22</v>
      </c>
      <c r="B24" s="24" t="s">
        <v>352</v>
      </c>
      <c r="C24" s="130">
        <v>2011</v>
      </c>
      <c r="D24" s="43" t="s">
        <v>254</v>
      </c>
      <c r="E24" s="43" t="s">
        <v>255</v>
      </c>
      <c r="F24" s="15"/>
      <c r="G24" s="15"/>
      <c r="H24" s="15">
        <v>118</v>
      </c>
      <c r="I24" s="15"/>
      <c r="J24" s="15"/>
      <c r="K24" s="15"/>
      <c r="L24" s="10">
        <f>H24</f>
        <v>118</v>
      </c>
    </row>
    <row r="25" spans="1:18" s="8" customFormat="1" ht="15.75">
      <c r="A25" s="6">
        <v>23</v>
      </c>
      <c r="B25" s="24" t="s">
        <v>353</v>
      </c>
      <c r="C25" s="130">
        <v>2011</v>
      </c>
      <c r="D25" s="43" t="s">
        <v>254</v>
      </c>
      <c r="E25" s="43" t="s">
        <v>255</v>
      </c>
      <c r="F25" s="15"/>
      <c r="G25" s="15"/>
      <c r="H25" s="15">
        <v>114</v>
      </c>
      <c r="I25" s="15"/>
      <c r="J25" s="15"/>
      <c r="K25" s="15"/>
      <c r="L25" s="10">
        <f>H25</f>
        <v>114</v>
      </c>
    </row>
    <row r="26" spans="1:18" s="8" customFormat="1" ht="15.75">
      <c r="A26" s="6">
        <v>23</v>
      </c>
      <c r="B26" s="24" t="s">
        <v>467</v>
      </c>
      <c r="C26" s="130">
        <v>2011</v>
      </c>
      <c r="D26" s="43" t="s">
        <v>452</v>
      </c>
      <c r="E26" s="43" t="s">
        <v>453</v>
      </c>
      <c r="F26" s="15"/>
      <c r="G26" s="15"/>
      <c r="H26" s="15"/>
      <c r="I26" s="15">
        <v>114</v>
      </c>
      <c r="J26" s="15"/>
      <c r="K26" s="15"/>
      <c r="L26" s="10">
        <f>I26</f>
        <v>114</v>
      </c>
    </row>
    <row r="27" spans="1:18" s="8" customFormat="1" ht="15.75">
      <c r="A27" s="6">
        <v>23</v>
      </c>
      <c r="B27" s="24" t="s">
        <v>468</v>
      </c>
      <c r="C27" s="130">
        <v>2011</v>
      </c>
      <c r="D27" s="43" t="s">
        <v>347</v>
      </c>
      <c r="E27" s="43" t="s">
        <v>348</v>
      </c>
      <c r="F27" s="15"/>
      <c r="G27" s="15"/>
      <c r="H27" s="15"/>
      <c r="I27" s="15">
        <v>114</v>
      </c>
      <c r="J27" s="15"/>
      <c r="K27" s="15"/>
      <c r="L27" s="10">
        <f>I27</f>
        <v>114</v>
      </c>
    </row>
    <row r="28" spans="1:18" s="8" customFormat="1" ht="15.75">
      <c r="A28" s="6">
        <v>26</v>
      </c>
      <c r="B28" s="24" t="s">
        <v>263</v>
      </c>
      <c r="C28" s="130">
        <v>2011</v>
      </c>
      <c r="D28" s="43" t="s">
        <v>269</v>
      </c>
      <c r="E28" s="43" t="s">
        <v>270</v>
      </c>
      <c r="F28" s="15"/>
      <c r="G28" s="15">
        <v>113</v>
      </c>
      <c r="H28" s="15"/>
      <c r="I28" s="15"/>
      <c r="J28" s="15"/>
      <c r="K28" s="15"/>
      <c r="L28" s="10">
        <f>F28+G28</f>
        <v>113</v>
      </c>
      <c r="N28"/>
      <c r="R28"/>
    </row>
    <row r="29" spans="1:18" s="8" customFormat="1" ht="15.75">
      <c r="A29" s="6">
        <v>27</v>
      </c>
      <c r="B29" s="24" t="s">
        <v>163</v>
      </c>
      <c r="C29" s="130">
        <v>2010</v>
      </c>
      <c r="D29" s="43" t="s">
        <v>140</v>
      </c>
      <c r="E29" s="43" t="s">
        <v>146</v>
      </c>
      <c r="F29" s="15">
        <v>110</v>
      </c>
      <c r="G29" s="15"/>
      <c r="H29" s="15"/>
      <c r="I29" s="15"/>
      <c r="J29" s="15"/>
      <c r="K29" s="15"/>
      <c r="L29" s="10">
        <f>F29+G29</f>
        <v>110</v>
      </c>
    </row>
    <row r="30" spans="1:18" s="8" customFormat="1" ht="15.75">
      <c r="A30" s="6">
        <v>27</v>
      </c>
      <c r="B30" s="24" t="s">
        <v>354</v>
      </c>
      <c r="C30" s="130">
        <v>2011</v>
      </c>
      <c r="D30" s="43" t="s">
        <v>254</v>
      </c>
      <c r="E30" s="43" t="s">
        <v>255</v>
      </c>
      <c r="F30" s="15"/>
      <c r="G30" s="15"/>
      <c r="H30" s="15">
        <v>110</v>
      </c>
      <c r="I30" s="15"/>
      <c r="J30" s="15"/>
      <c r="K30" s="15"/>
      <c r="L30" s="10">
        <f>H30</f>
        <v>110</v>
      </c>
    </row>
    <row r="31" spans="1:18" s="8" customFormat="1" ht="15.75">
      <c r="A31" s="6">
        <v>29</v>
      </c>
      <c r="B31" s="24" t="s">
        <v>264</v>
      </c>
      <c r="C31" s="130">
        <v>2011</v>
      </c>
      <c r="D31" s="43" t="s">
        <v>269</v>
      </c>
      <c r="E31" s="43" t="s">
        <v>270</v>
      </c>
      <c r="F31" s="15"/>
      <c r="G31" s="15">
        <v>109</v>
      </c>
      <c r="H31" s="15"/>
      <c r="I31" s="15"/>
      <c r="J31" s="15"/>
      <c r="K31" s="15"/>
      <c r="L31" s="10">
        <f>F31+G31</f>
        <v>109</v>
      </c>
    </row>
    <row r="32" spans="1:18" s="8" customFormat="1" ht="15.75">
      <c r="A32" s="6">
        <v>30</v>
      </c>
      <c r="B32" s="24" t="s">
        <v>355</v>
      </c>
      <c r="C32" s="130">
        <v>2011</v>
      </c>
      <c r="D32" s="43" t="s">
        <v>254</v>
      </c>
      <c r="E32" s="43" t="s">
        <v>255</v>
      </c>
      <c r="F32" s="15"/>
      <c r="G32" s="15"/>
      <c r="H32" s="15">
        <f>103</f>
        <v>103</v>
      </c>
      <c r="I32" s="15"/>
      <c r="J32" s="15"/>
      <c r="K32" s="15"/>
      <c r="L32" s="10">
        <f>H32</f>
        <v>103</v>
      </c>
    </row>
    <row r="33" spans="1:12" s="8" customFormat="1" ht="15.75">
      <c r="A33" s="6">
        <v>31</v>
      </c>
      <c r="B33" s="24" t="s">
        <v>469</v>
      </c>
      <c r="C33" s="130">
        <v>2012</v>
      </c>
      <c r="D33" s="43" t="s">
        <v>347</v>
      </c>
      <c r="E33" s="43"/>
      <c r="F33" s="15"/>
      <c r="G33" s="15"/>
      <c r="H33" s="15"/>
      <c r="I33" s="15">
        <f>101</f>
        <v>101</v>
      </c>
      <c r="J33" s="15"/>
      <c r="K33" s="15"/>
      <c r="L33" s="10">
        <f>I33</f>
        <v>101</v>
      </c>
    </row>
    <row r="34" spans="1:12" s="8" customFormat="1" ht="15.75">
      <c r="A34" s="6">
        <v>32</v>
      </c>
      <c r="B34" s="24" t="s">
        <v>265</v>
      </c>
      <c r="C34" s="130">
        <v>2010</v>
      </c>
      <c r="D34" s="43" t="s">
        <v>269</v>
      </c>
      <c r="E34" s="43" t="s">
        <v>270</v>
      </c>
      <c r="F34" s="15"/>
      <c r="G34" s="15">
        <v>93</v>
      </c>
      <c r="H34" s="15"/>
      <c r="I34" s="15"/>
      <c r="J34" s="15"/>
      <c r="K34" s="15"/>
      <c r="L34" s="10">
        <f>F34+G34</f>
        <v>93</v>
      </c>
    </row>
    <row r="35" spans="1:12" s="8" customFormat="1" ht="15.75">
      <c r="A35" s="6">
        <v>32</v>
      </c>
      <c r="B35" s="24" t="s">
        <v>253</v>
      </c>
      <c r="C35" s="130">
        <v>2010</v>
      </c>
      <c r="D35" s="43" t="s">
        <v>254</v>
      </c>
      <c r="E35" s="43" t="s">
        <v>255</v>
      </c>
      <c r="F35" s="15"/>
      <c r="G35" s="15">
        <v>93</v>
      </c>
      <c r="H35" s="15"/>
      <c r="I35" s="15"/>
      <c r="J35" s="15"/>
      <c r="K35" s="15"/>
      <c r="L35" s="10">
        <f>F35+G35</f>
        <v>93</v>
      </c>
    </row>
    <row r="36" spans="1:12" s="8" customFormat="1" ht="15.75">
      <c r="A36" s="6">
        <v>32</v>
      </c>
      <c r="B36" s="24" t="s">
        <v>266</v>
      </c>
      <c r="C36" s="130">
        <v>2010</v>
      </c>
      <c r="D36" s="43" t="s">
        <v>269</v>
      </c>
      <c r="E36" s="43" t="s">
        <v>270</v>
      </c>
      <c r="F36" s="15"/>
      <c r="G36" s="15">
        <v>93</v>
      </c>
      <c r="H36" s="15"/>
      <c r="I36" s="15"/>
      <c r="J36" s="15"/>
      <c r="K36" s="15"/>
      <c r="L36" s="10">
        <f>F36+G36</f>
        <v>93</v>
      </c>
    </row>
    <row r="37" spans="1:12" s="8" customFormat="1" ht="15.75">
      <c r="A37" s="6">
        <v>32</v>
      </c>
      <c r="B37" s="24" t="s">
        <v>267</v>
      </c>
      <c r="C37" s="130">
        <v>2010</v>
      </c>
      <c r="D37" s="43" t="s">
        <v>269</v>
      </c>
      <c r="E37" s="43" t="s">
        <v>270</v>
      </c>
      <c r="F37" s="15"/>
      <c r="G37" s="15">
        <v>93</v>
      </c>
      <c r="H37" s="15"/>
      <c r="I37" s="15"/>
      <c r="J37" s="15"/>
      <c r="K37" s="15"/>
      <c r="L37" s="10">
        <f>F37+G37</f>
        <v>93</v>
      </c>
    </row>
    <row r="38" spans="1:12" s="8" customFormat="1" ht="15.75">
      <c r="A38" s="6">
        <v>32</v>
      </c>
      <c r="B38" s="24" t="s">
        <v>268</v>
      </c>
      <c r="C38" s="130">
        <v>2010</v>
      </c>
      <c r="D38" s="43" t="s">
        <v>269</v>
      </c>
      <c r="E38" s="43" t="s">
        <v>270</v>
      </c>
      <c r="F38" s="15"/>
      <c r="G38" s="15">
        <v>93</v>
      </c>
      <c r="H38" s="15"/>
      <c r="I38" s="15"/>
      <c r="J38" s="15"/>
      <c r="K38" s="15"/>
      <c r="L38" s="10">
        <f>F38+G38</f>
        <v>93</v>
      </c>
    </row>
    <row r="39" spans="1:12" s="8" customFormat="1" ht="15.75">
      <c r="A39" s="6">
        <v>37</v>
      </c>
      <c r="B39" s="24" t="s">
        <v>356</v>
      </c>
      <c r="C39" s="130">
        <v>2011</v>
      </c>
      <c r="D39" s="43" t="s">
        <v>148</v>
      </c>
      <c r="E39" s="43" t="s">
        <v>149</v>
      </c>
      <c r="F39" s="15"/>
      <c r="G39" s="15"/>
      <c r="H39" s="15">
        <f>92</f>
        <v>92</v>
      </c>
      <c r="I39" s="15"/>
      <c r="J39" s="15"/>
      <c r="K39" s="15"/>
      <c r="L39" s="10">
        <f>H39</f>
        <v>92</v>
      </c>
    </row>
    <row r="40" spans="1:12" s="8" customFormat="1" ht="15.75">
      <c r="A40" s="6">
        <v>37</v>
      </c>
      <c r="B40" s="24" t="s">
        <v>357</v>
      </c>
      <c r="C40" s="130">
        <v>2011</v>
      </c>
      <c r="D40" s="43" t="s">
        <v>254</v>
      </c>
      <c r="E40" s="43" t="s">
        <v>255</v>
      </c>
      <c r="F40" s="15"/>
      <c r="G40" s="15"/>
      <c r="H40" s="15">
        <f>92</f>
        <v>92</v>
      </c>
      <c r="I40" s="15"/>
      <c r="J40" s="15"/>
      <c r="K40" s="15"/>
      <c r="L40" s="10">
        <f>H40</f>
        <v>92</v>
      </c>
    </row>
    <row r="41" spans="1:12" s="8" customFormat="1" ht="15.75">
      <c r="A41" s="6">
        <v>37</v>
      </c>
      <c r="B41" s="24" t="s">
        <v>358</v>
      </c>
      <c r="C41" s="130">
        <v>2012</v>
      </c>
      <c r="D41" s="43" t="s">
        <v>148</v>
      </c>
      <c r="E41" s="43" t="s">
        <v>149</v>
      </c>
      <c r="F41" s="15"/>
      <c r="G41" s="15"/>
      <c r="H41" s="15">
        <f>92</f>
        <v>92</v>
      </c>
      <c r="I41" s="15"/>
      <c r="J41" s="15"/>
      <c r="K41" s="15"/>
      <c r="L41" s="10">
        <f>H41</f>
        <v>92</v>
      </c>
    </row>
    <row r="42" spans="1:12" s="8" customFormat="1" ht="15.75">
      <c r="A42" s="6">
        <v>40</v>
      </c>
      <c r="B42" s="24" t="s">
        <v>164</v>
      </c>
      <c r="C42" s="130">
        <v>2011</v>
      </c>
      <c r="D42" s="43" t="s">
        <v>140</v>
      </c>
      <c r="E42" s="43" t="s">
        <v>146</v>
      </c>
      <c r="F42" s="15">
        <v>90</v>
      </c>
      <c r="G42" s="15"/>
      <c r="H42" s="15"/>
      <c r="I42" s="15"/>
      <c r="J42" s="15"/>
      <c r="K42" s="15"/>
      <c r="L42" s="10">
        <f>F42+G42</f>
        <v>90</v>
      </c>
    </row>
    <row r="43" spans="1:12" s="8" customFormat="1" ht="15.75">
      <c r="A43" s="6">
        <v>40</v>
      </c>
      <c r="B43" s="24" t="s">
        <v>63</v>
      </c>
      <c r="C43" s="130">
        <v>2011</v>
      </c>
      <c r="D43" s="43" t="s">
        <v>144</v>
      </c>
      <c r="E43" s="43" t="s">
        <v>87</v>
      </c>
      <c r="F43" s="15">
        <v>90</v>
      </c>
      <c r="G43" s="15"/>
      <c r="H43" s="15"/>
      <c r="I43" s="15"/>
      <c r="J43" s="15"/>
      <c r="K43" s="15"/>
      <c r="L43" s="10">
        <f>F43+G43</f>
        <v>90</v>
      </c>
    </row>
    <row r="44" spans="1:12" s="8" customFormat="1" ht="15.75">
      <c r="A44" s="6">
        <v>42</v>
      </c>
      <c r="B44" s="24" t="s">
        <v>470</v>
      </c>
      <c r="C44" s="130">
        <v>2011</v>
      </c>
      <c r="D44" s="43" t="s">
        <v>452</v>
      </c>
      <c r="E44" s="43" t="s">
        <v>453</v>
      </c>
      <c r="F44" s="15"/>
      <c r="G44" s="15"/>
      <c r="H44" s="15"/>
      <c r="I44" s="15">
        <f>89</f>
        <v>89</v>
      </c>
      <c r="J44" s="15"/>
      <c r="K44" s="15"/>
      <c r="L44" s="10">
        <f>I44</f>
        <v>89</v>
      </c>
    </row>
    <row r="45" spans="1:12" s="8" customFormat="1" ht="15.75">
      <c r="A45" s="6">
        <v>42</v>
      </c>
      <c r="B45" s="24" t="s">
        <v>552</v>
      </c>
      <c r="C45" s="130"/>
      <c r="D45" s="43" t="s">
        <v>90</v>
      </c>
      <c r="E45" s="43"/>
      <c r="F45" s="15"/>
      <c r="G45" s="15"/>
      <c r="H45" s="15"/>
      <c r="I45" s="15"/>
      <c r="J45" s="15">
        <v>89</v>
      </c>
      <c r="K45" s="15"/>
      <c r="L45" s="10">
        <f>J45</f>
        <v>89</v>
      </c>
    </row>
    <row r="46" spans="1:12" s="8" customFormat="1" ht="15.75">
      <c r="A46" s="6">
        <v>42</v>
      </c>
      <c r="B46" s="24" t="s">
        <v>553</v>
      </c>
      <c r="C46" s="130"/>
      <c r="D46" s="43" t="s">
        <v>90</v>
      </c>
      <c r="E46" s="43"/>
      <c r="F46" s="15"/>
      <c r="G46" s="15"/>
      <c r="H46" s="15"/>
      <c r="I46" s="15"/>
      <c r="J46" s="15">
        <v>89</v>
      </c>
      <c r="K46" s="15"/>
      <c r="L46" s="10">
        <f>J46</f>
        <v>89</v>
      </c>
    </row>
    <row r="47" spans="1:12" s="8" customFormat="1" ht="15.75">
      <c r="A47" s="6">
        <v>42</v>
      </c>
      <c r="B47" s="24" t="s">
        <v>554</v>
      </c>
      <c r="C47" s="130"/>
      <c r="D47" s="43" t="s">
        <v>90</v>
      </c>
      <c r="E47" s="43"/>
      <c r="F47" s="15"/>
      <c r="G47" s="15"/>
      <c r="H47" s="15"/>
      <c r="I47" s="15"/>
      <c r="J47" s="15">
        <v>89</v>
      </c>
      <c r="K47" s="15"/>
      <c r="L47" s="10">
        <f>J47</f>
        <v>89</v>
      </c>
    </row>
    <row r="48" spans="1:12" s="8" customFormat="1" ht="15.75">
      <c r="A48" s="6">
        <v>42</v>
      </c>
      <c r="B48" s="24" t="s">
        <v>555</v>
      </c>
      <c r="C48" s="130"/>
      <c r="D48" s="43" t="s">
        <v>90</v>
      </c>
      <c r="E48" s="43"/>
      <c r="F48" s="15"/>
      <c r="G48" s="15"/>
      <c r="H48" s="15"/>
      <c r="I48" s="15"/>
      <c r="J48" s="15">
        <v>89</v>
      </c>
      <c r="K48" s="15"/>
      <c r="L48" s="10">
        <f>J48</f>
        <v>89</v>
      </c>
    </row>
    <row r="49" spans="1:21" s="8" customFormat="1" ht="15.75">
      <c r="A49" s="6">
        <v>42</v>
      </c>
      <c r="B49" s="24" t="s">
        <v>557</v>
      </c>
      <c r="C49" s="130"/>
      <c r="D49" s="43" t="s">
        <v>90</v>
      </c>
      <c r="E49" s="43"/>
      <c r="F49" s="15"/>
      <c r="G49" s="15"/>
      <c r="H49" s="15"/>
      <c r="I49" s="15"/>
      <c r="J49" s="15">
        <v>89</v>
      </c>
      <c r="K49" s="15"/>
      <c r="L49" s="10">
        <f>J49</f>
        <v>89</v>
      </c>
    </row>
    <row r="50" spans="1:21" s="8" customFormat="1" ht="15.75">
      <c r="A50" s="6">
        <v>48</v>
      </c>
      <c r="B50" s="24" t="s">
        <v>737</v>
      </c>
      <c r="C50" s="130"/>
      <c r="D50" s="43" t="s">
        <v>667</v>
      </c>
      <c r="E50" s="43"/>
      <c r="F50" s="15"/>
      <c r="G50" s="15"/>
      <c r="H50" s="15"/>
      <c r="I50" s="15"/>
      <c r="J50" s="15"/>
      <c r="K50" s="15">
        <v>73</v>
      </c>
      <c r="L50" s="10">
        <f>K50</f>
        <v>73</v>
      </c>
    </row>
    <row r="51" spans="1:21" s="8" customFormat="1" ht="15.75">
      <c r="A51" s="6">
        <v>48</v>
      </c>
      <c r="B51" s="24" t="s">
        <v>738</v>
      </c>
      <c r="C51" s="130"/>
      <c r="D51" s="43" t="s">
        <v>667</v>
      </c>
      <c r="E51" s="43"/>
      <c r="F51" s="15"/>
      <c r="G51" s="15"/>
      <c r="H51" s="15"/>
      <c r="I51" s="15"/>
      <c r="J51" s="15"/>
      <c r="K51" s="15">
        <v>73</v>
      </c>
      <c r="L51" s="10">
        <f>K51</f>
        <v>73</v>
      </c>
    </row>
    <row r="52" spans="1:21" s="8" customFormat="1" ht="15.75">
      <c r="A52" s="27"/>
      <c r="B52" s="31"/>
      <c r="C52" s="131"/>
      <c r="D52" s="38"/>
      <c r="E52" s="38"/>
      <c r="F52" s="28"/>
      <c r="G52" s="30"/>
      <c r="H52" s="30"/>
      <c r="I52" s="30"/>
      <c r="J52" s="30"/>
      <c r="K52" s="30"/>
      <c r="L52" s="29"/>
    </row>
    <row r="53" spans="1:21" ht="23.25">
      <c r="A53" s="192" t="s">
        <v>36</v>
      </c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O53" s="8"/>
      <c r="P53" s="8"/>
      <c r="Q53" s="8"/>
      <c r="S53" s="8"/>
      <c r="T53" s="8"/>
      <c r="U53" s="8"/>
    </row>
    <row r="54" spans="1:21" ht="76.5">
      <c r="A54" s="5" t="s">
        <v>1</v>
      </c>
      <c r="B54" s="1"/>
      <c r="C54" s="3"/>
      <c r="D54" s="1"/>
      <c r="E54" s="1"/>
      <c r="F54" s="2" t="s">
        <v>142</v>
      </c>
      <c r="G54" s="2" t="s">
        <v>227</v>
      </c>
      <c r="H54" s="4" t="s">
        <v>306</v>
      </c>
      <c r="I54" s="4" t="s">
        <v>393</v>
      </c>
      <c r="J54" s="4" t="s">
        <v>542</v>
      </c>
      <c r="K54" s="4" t="s">
        <v>662</v>
      </c>
      <c r="L54" s="7" t="s">
        <v>541</v>
      </c>
    </row>
    <row r="55" spans="1:21" ht="15.75">
      <c r="A55" s="6">
        <v>1</v>
      </c>
      <c r="B55" s="82" t="s">
        <v>168</v>
      </c>
      <c r="C55" s="96">
        <v>2009</v>
      </c>
      <c r="D55" s="82" t="s">
        <v>144</v>
      </c>
      <c r="E55" s="82" t="s">
        <v>87</v>
      </c>
      <c r="F55" s="15">
        <v>106</v>
      </c>
      <c r="G55" s="15">
        <v>98</v>
      </c>
      <c r="H55" s="15">
        <f>106</f>
        <v>106</v>
      </c>
      <c r="I55" s="15"/>
      <c r="J55" s="15">
        <v>94</v>
      </c>
      <c r="K55" s="15">
        <v>109</v>
      </c>
      <c r="L55" s="10">
        <f>F55+G55+H55+K55</f>
        <v>419</v>
      </c>
    </row>
    <row r="56" spans="1:21" ht="15.75">
      <c r="A56" s="6">
        <v>2</v>
      </c>
      <c r="B56" s="82" t="s">
        <v>78</v>
      </c>
      <c r="C56" s="96">
        <v>2010</v>
      </c>
      <c r="D56" s="82" t="s">
        <v>13</v>
      </c>
      <c r="E56" s="82" t="s">
        <v>14</v>
      </c>
      <c r="F56" s="15"/>
      <c r="G56" s="15"/>
      <c r="H56" s="15"/>
      <c r="I56" s="15">
        <v>107</v>
      </c>
      <c r="J56" s="15">
        <v>110</v>
      </c>
      <c r="K56" s="15">
        <v>142</v>
      </c>
      <c r="L56" s="10">
        <f>I56+J56+K56</f>
        <v>359</v>
      </c>
    </row>
    <row r="57" spans="1:21" ht="15.75">
      <c r="A57" s="6">
        <v>3</v>
      </c>
      <c r="B57" s="82" t="s">
        <v>103</v>
      </c>
      <c r="C57" s="96">
        <v>2009</v>
      </c>
      <c r="D57" s="82" t="s">
        <v>90</v>
      </c>
      <c r="E57" s="82" t="s">
        <v>158</v>
      </c>
      <c r="F57" s="15">
        <v>102</v>
      </c>
      <c r="G57" s="15"/>
      <c r="H57" s="15"/>
      <c r="I57" s="15"/>
      <c r="J57" s="15">
        <v>102</v>
      </c>
      <c r="K57" s="15">
        <v>84</v>
      </c>
      <c r="L57" s="10">
        <f>F57+G57+J57+K57</f>
        <v>288</v>
      </c>
    </row>
    <row r="58" spans="1:21" ht="15.75">
      <c r="A58" s="6">
        <v>4</v>
      </c>
      <c r="B58" s="1" t="s">
        <v>558</v>
      </c>
      <c r="C58" s="3"/>
      <c r="D58" s="1" t="s">
        <v>90</v>
      </c>
      <c r="E58" s="1"/>
      <c r="F58" s="1"/>
      <c r="G58" s="1"/>
      <c r="H58" s="1"/>
      <c r="I58" s="15"/>
      <c r="J58" s="15">
        <v>114</v>
      </c>
      <c r="K58" s="15">
        <v>150</v>
      </c>
      <c r="L58" s="10">
        <f>J58+K58</f>
        <v>264</v>
      </c>
    </row>
    <row r="59" spans="1:21" ht="15.75">
      <c r="A59" s="6">
        <v>5</v>
      </c>
      <c r="B59" s="1" t="s">
        <v>559</v>
      </c>
      <c r="C59" s="3"/>
      <c r="D59" s="1" t="s">
        <v>560</v>
      </c>
      <c r="E59" s="1"/>
      <c r="F59" s="1"/>
      <c r="G59" s="1"/>
      <c r="H59" s="1"/>
      <c r="I59" s="15"/>
      <c r="J59" s="15">
        <v>106</v>
      </c>
      <c r="K59" s="15">
        <v>125</v>
      </c>
      <c r="L59" s="10">
        <f>J59+K59</f>
        <v>231</v>
      </c>
    </row>
    <row r="60" spans="1:21" ht="15.75">
      <c r="A60" s="6">
        <v>6</v>
      </c>
      <c r="B60" s="82" t="s">
        <v>170</v>
      </c>
      <c r="C60" s="96">
        <v>2009</v>
      </c>
      <c r="D60" s="82" t="s">
        <v>144</v>
      </c>
      <c r="E60" s="82" t="s">
        <v>87</v>
      </c>
      <c r="F60" s="15">
        <v>94</v>
      </c>
      <c r="G60" s="15">
        <v>102</v>
      </c>
      <c r="H60" s="15"/>
      <c r="I60" s="15"/>
      <c r="J60" s="15"/>
      <c r="K60" s="15"/>
      <c r="L60" s="10">
        <f>F60+G60</f>
        <v>196</v>
      </c>
    </row>
    <row r="61" spans="1:21" s="8" customFormat="1" ht="15.75">
      <c r="A61" s="6">
        <v>7</v>
      </c>
      <c r="B61" s="1" t="s">
        <v>731</v>
      </c>
      <c r="C61" s="3">
        <v>1</v>
      </c>
      <c r="D61" s="1" t="s">
        <v>90</v>
      </c>
      <c r="E61" s="1"/>
      <c r="F61" s="1"/>
      <c r="G61" s="1"/>
      <c r="H61" s="1"/>
      <c r="I61" s="15"/>
      <c r="J61" s="1"/>
      <c r="K61" s="15">
        <v>158</v>
      </c>
      <c r="L61" s="10">
        <f>K61</f>
        <v>158</v>
      </c>
    </row>
    <row r="62" spans="1:21" s="8" customFormat="1" ht="15.75">
      <c r="A62" s="6">
        <v>8</v>
      </c>
      <c r="B62" s="1" t="s">
        <v>732</v>
      </c>
      <c r="C62" s="3">
        <v>1</v>
      </c>
      <c r="D62" s="1" t="s">
        <v>90</v>
      </c>
      <c r="E62" s="1"/>
      <c r="F62" s="1"/>
      <c r="G62" s="1"/>
      <c r="H62" s="1"/>
      <c r="I62" s="15"/>
      <c r="J62" s="1"/>
      <c r="K62" s="15">
        <v>154</v>
      </c>
      <c r="L62" s="10">
        <f>K62</f>
        <v>154</v>
      </c>
    </row>
    <row r="63" spans="1:21" s="8" customFormat="1" ht="15.75">
      <c r="A63" s="6">
        <v>9</v>
      </c>
      <c r="B63" s="82" t="s">
        <v>473</v>
      </c>
      <c r="C63" s="96">
        <v>2010</v>
      </c>
      <c r="D63" s="82" t="s">
        <v>437</v>
      </c>
      <c r="E63" s="82" t="s">
        <v>438</v>
      </c>
      <c r="F63" s="15"/>
      <c r="G63" s="15"/>
      <c r="H63" s="15"/>
      <c r="I63" s="15">
        <v>115</v>
      </c>
      <c r="J63" s="15"/>
      <c r="K63" s="15"/>
      <c r="L63" s="10">
        <f>I63</f>
        <v>115</v>
      </c>
    </row>
    <row r="64" spans="1:21" ht="15.75">
      <c r="A64" s="6">
        <v>10</v>
      </c>
      <c r="B64" s="82" t="s">
        <v>166</v>
      </c>
      <c r="C64" s="96">
        <v>2009</v>
      </c>
      <c r="D64" s="82" t="s">
        <v>140</v>
      </c>
      <c r="E64" s="82" t="s">
        <v>146</v>
      </c>
      <c r="F64" s="15">
        <v>114</v>
      </c>
      <c r="G64" s="15"/>
      <c r="H64" s="15"/>
      <c r="I64" s="15"/>
      <c r="J64" s="15"/>
      <c r="K64" s="15"/>
      <c r="L64" s="10">
        <f>F64+G64</f>
        <v>114</v>
      </c>
    </row>
    <row r="65" spans="1:12" ht="15.75">
      <c r="A65" s="6">
        <v>11</v>
      </c>
      <c r="B65" s="37" t="s">
        <v>474</v>
      </c>
      <c r="C65" s="130">
        <v>2010</v>
      </c>
      <c r="D65" s="37" t="s">
        <v>452</v>
      </c>
      <c r="E65" s="43" t="s">
        <v>453</v>
      </c>
      <c r="F65" s="15"/>
      <c r="G65" s="15"/>
      <c r="H65" s="15"/>
      <c r="I65" s="15">
        <v>111</v>
      </c>
      <c r="J65" s="15"/>
      <c r="K65" s="15"/>
      <c r="L65" s="10">
        <f>I65</f>
        <v>111</v>
      </c>
    </row>
    <row r="66" spans="1:12" ht="15.75">
      <c r="A66" s="6">
        <v>12</v>
      </c>
      <c r="B66" s="82" t="s">
        <v>167</v>
      </c>
      <c r="C66" s="96">
        <v>2009</v>
      </c>
      <c r="D66" s="82" t="s">
        <v>140</v>
      </c>
      <c r="E66" s="82" t="s">
        <v>146</v>
      </c>
      <c r="F66" s="15">
        <v>110</v>
      </c>
      <c r="G66" s="15"/>
      <c r="H66" s="15"/>
      <c r="I66" s="15"/>
      <c r="J66" s="15"/>
      <c r="K66" s="15"/>
      <c r="L66" s="10">
        <f>F66+G66</f>
        <v>110</v>
      </c>
    </row>
    <row r="67" spans="1:12" ht="15.75">
      <c r="A67" s="6">
        <v>13</v>
      </c>
      <c r="B67" s="1" t="s">
        <v>475</v>
      </c>
      <c r="C67" s="3">
        <v>2009</v>
      </c>
      <c r="D67" s="1" t="s">
        <v>13</v>
      </c>
      <c r="E67" s="1" t="s">
        <v>14</v>
      </c>
      <c r="F67" s="1"/>
      <c r="G67" s="1"/>
      <c r="H67" s="1"/>
      <c r="I67" s="15">
        <v>103</v>
      </c>
      <c r="J67" s="1"/>
      <c r="K67" s="1"/>
      <c r="L67" s="10">
        <f>I67</f>
        <v>103</v>
      </c>
    </row>
    <row r="68" spans="1:12" ht="15.75">
      <c r="A68" s="6">
        <v>14</v>
      </c>
      <c r="B68" s="82" t="s">
        <v>344</v>
      </c>
      <c r="C68" s="96">
        <v>2009</v>
      </c>
      <c r="D68" s="82" t="s">
        <v>254</v>
      </c>
      <c r="E68" s="82" t="s">
        <v>255</v>
      </c>
      <c r="F68" s="15"/>
      <c r="G68" s="15"/>
      <c r="H68" s="15">
        <f>102</f>
        <v>102</v>
      </c>
      <c r="I68" s="15"/>
      <c r="J68" s="15"/>
      <c r="K68" s="15"/>
      <c r="L68" s="10">
        <f>H68</f>
        <v>102</v>
      </c>
    </row>
    <row r="69" spans="1:12" ht="15.75">
      <c r="A69" s="6">
        <v>15</v>
      </c>
      <c r="B69" s="1" t="s">
        <v>476</v>
      </c>
      <c r="C69" s="3">
        <v>2010</v>
      </c>
      <c r="D69" s="1" t="s">
        <v>13</v>
      </c>
      <c r="E69" s="1" t="s">
        <v>14</v>
      </c>
      <c r="F69" s="1"/>
      <c r="G69" s="1"/>
      <c r="H69" s="1"/>
      <c r="I69" s="15">
        <v>99</v>
      </c>
      <c r="J69" s="1"/>
      <c r="K69" s="1"/>
      <c r="L69" s="10">
        <f>I69</f>
        <v>99</v>
      </c>
    </row>
    <row r="70" spans="1:12" ht="15.75">
      <c r="A70" s="6">
        <v>16</v>
      </c>
      <c r="B70" s="1" t="s">
        <v>169</v>
      </c>
      <c r="C70" s="3">
        <v>2009</v>
      </c>
      <c r="D70" s="1" t="s">
        <v>144</v>
      </c>
      <c r="E70" s="1" t="s">
        <v>87</v>
      </c>
      <c r="F70" s="15">
        <v>98</v>
      </c>
      <c r="G70" s="1"/>
      <c r="H70" s="1"/>
      <c r="I70" s="15"/>
      <c r="J70" s="1"/>
      <c r="K70" s="1"/>
      <c r="L70" s="10">
        <f>F70+G70</f>
        <v>98</v>
      </c>
    </row>
    <row r="71" spans="1:12" ht="15.75">
      <c r="A71" s="6">
        <v>16</v>
      </c>
      <c r="B71" s="1" t="s">
        <v>359</v>
      </c>
      <c r="C71" s="3">
        <v>2010</v>
      </c>
      <c r="D71" s="1" t="s">
        <v>148</v>
      </c>
      <c r="E71" s="1" t="s">
        <v>149</v>
      </c>
      <c r="F71" s="1"/>
      <c r="G71" s="1"/>
      <c r="H71" s="15">
        <f>98</f>
        <v>98</v>
      </c>
      <c r="I71" s="15"/>
      <c r="J71" s="1"/>
      <c r="K71" s="1"/>
      <c r="L71" s="10">
        <f>H71</f>
        <v>98</v>
      </c>
    </row>
    <row r="72" spans="1:12" ht="15.75">
      <c r="A72" s="6">
        <v>18</v>
      </c>
      <c r="B72" s="1" t="s">
        <v>477</v>
      </c>
      <c r="C72" s="3">
        <v>2009</v>
      </c>
      <c r="D72" s="1" t="s">
        <v>13</v>
      </c>
      <c r="E72" s="1" t="s">
        <v>14</v>
      </c>
      <c r="F72" s="1"/>
      <c r="G72" s="1"/>
      <c r="H72" s="1"/>
      <c r="I72" s="15">
        <v>95</v>
      </c>
      <c r="J72" s="1"/>
      <c r="K72" s="1"/>
      <c r="L72" s="10">
        <f>I72</f>
        <v>95</v>
      </c>
    </row>
    <row r="73" spans="1:12">
      <c r="B73" s="8"/>
      <c r="D73" s="8"/>
      <c r="E73" s="8"/>
      <c r="F73" s="8"/>
      <c r="G73" s="8"/>
    </row>
    <row r="74" spans="1:12">
      <c r="B74" s="8"/>
      <c r="D74" s="8"/>
      <c r="E74" s="8"/>
      <c r="F74" s="8"/>
      <c r="G74" s="8"/>
    </row>
    <row r="75" spans="1:12">
      <c r="B75" s="8"/>
      <c r="D75" s="8"/>
      <c r="E75" s="8"/>
      <c r="F75" s="8"/>
      <c r="G75" s="8"/>
    </row>
    <row r="76" spans="1:12">
      <c r="B76" s="8"/>
      <c r="D76" s="8"/>
      <c r="E76" s="8"/>
      <c r="F76" s="8"/>
      <c r="G76" s="8"/>
    </row>
    <row r="77" spans="1:12">
      <c r="B77" s="8"/>
      <c r="D77" s="8"/>
      <c r="E77" s="8"/>
      <c r="F77" s="8"/>
      <c r="G77" s="8"/>
    </row>
    <row r="78" spans="1:12">
      <c r="B78" s="8"/>
      <c r="D78" s="8"/>
      <c r="E78" s="8"/>
      <c r="F78" s="8"/>
      <c r="G78" s="8"/>
    </row>
    <row r="79" spans="1:12">
      <c r="B79" s="8"/>
      <c r="D79" s="8"/>
      <c r="E79" s="8"/>
      <c r="F79" s="8"/>
      <c r="G79" s="8"/>
    </row>
    <row r="80" spans="1:12">
      <c r="B80" s="8"/>
      <c r="D80" s="8"/>
      <c r="E80" s="8"/>
      <c r="F80" s="8"/>
      <c r="G80" s="8"/>
    </row>
    <row r="81" spans="2:7">
      <c r="B81" s="8"/>
      <c r="D81" s="8"/>
      <c r="E81" s="8"/>
      <c r="F81" s="8"/>
      <c r="G81" s="8"/>
    </row>
    <row r="82" spans="2:7">
      <c r="B82" s="8"/>
      <c r="D82" s="8"/>
      <c r="E82" s="8"/>
      <c r="F82" s="8"/>
      <c r="G82" s="8"/>
    </row>
    <row r="83" spans="2:7">
      <c r="B83" s="8"/>
      <c r="D83" s="8"/>
      <c r="E83" s="8"/>
      <c r="F83" s="8"/>
      <c r="G83" s="8"/>
    </row>
    <row r="84" spans="2:7">
      <c r="B84" s="8"/>
      <c r="D84" s="8"/>
      <c r="E84" s="8"/>
      <c r="F84" s="8"/>
      <c r="G84" s="8"/>
    </row>
    <row r="85" spans="2:7">
      <c r="B85" s="8"/>
      <c r="D85" s="8"/>
      <c r="E85" s="8"/>
    </row>
    <row r="86" spans="2:7">
      <c r="B86" s="8"/>
      <c r="D86" s="8"/>
      <c r="E86" s="8"/>
    </row>
    <row r="87" spans="2:7">
      <c r="B87" s="8"/>
      <c r="D87" s="8"/>
      <c r="E87" s="8"/>
    </row>
    <row r="88" spans="2:7">
      <c r="B88" s="8"/>
      <c r="D88" s="8"/>
      <c r="E88" s="8"/>
    </row>
  </sheetData>
  <sortState ref="A3:L51">
    <sortCondition descending="1" ref="L3:L51"/>
  </sortState>
  <mergeCells count="2">
    <mergeCell ref="A1:L1"/>
    <mergeCell ref="A53:L5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19</vt:i4>
      </vt:variant>
    </vt:vector>
  </HeadingPairs>
  <TitlesOfParts>
    <vt:vector size="19" baseType="lpstr">
      <vt:lpstr>Street Dance Show</vt:lpstr>
      <vt:lpstr>Jazz</vt:lpstr>
      <vt:lpstr>Modern &amp; Contemp.</vt:lpstr>
      <vt:lpstr>ShowDance</vt:lpstr>
      <vt:lpstr>Improvisation</vt:lpstr>
      <vt:lpstr>Freedance</vt:lpstr>
      <vt:lpstr>HH solo ad. male</vt:lpstr>
      <vt:lpstr>HH solo ad. fem</vt:lpstr>
      <vt:lpstr>HH solo jun. fem</vt:lpstr>
      <vt:lpstr>HH solo jun. male</vt:lpstr>
      <vt:lpstr>HH solo ch. fem</vt:lpstr>
      <vt:lpstr>HH solo ch. male</vt:lpstr>
      <vt:lpstr>HH mini kids</vt:lpstr>
      <vt:lpstr>HH duos ADULTS</vt:lpstr>
      <vt:lpstr>HH duos JUNIORS</vt:lpstr>
      <vt:lpstr>HH duos CHILDREN</vt:lpstr>
      <vt:lpstr>HH duos MINI</vt:lpstr>
      <vt:lpstr>HH small gr</vt:lpstr>
      <vt:lpstr>HH formation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User</cp:lastModifiedBy>
  <dcterms:created xsi:type="dcterms:W3CDTF">2018-11-20T16:54:20Z</dcterms:created>
  <dcterms:modified xsi:type="dcterms:W3CDTF">2025-05-07T16:10:31Z</dcterms:modified>
</cp:coreProperties>
</file>